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264" firstSheet="1" activeTab="7"/>
  </bookViews>
  <sheets>
    <sheet name="Vacantes" sheetId="1" state="hidden" r:id="rId1"/>
    <sheet name="RH AGO" sheetId="3" r:id="rId2"/>
    <sheet name="RH SEP" sheetId="4" r:id="rId3"/>
    <sheet name="RH OCT" sheetId="7" r:id="rId4"/>
    <sheet name="RH NOV" sheetId="8" r:id="rId5"/>
    <sheet name="RH DIC" sheetId="9" r:id="rId6"/>
    <sheet name="ENE" sheetId="10" r:id="rId7"/>
    <sheet name="Resumen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0" l="1"/>
  <c r="F3" i="10"/>
  <c r="AP3" i="10"/>
  <c r="AY3" i="10"/>
  <c r="D4" i="10"/>
  <c r="F4" i="10"/>
  <c r="AP4" i="10"/>
  <c r="AY4" i="10"/>
  <c r="D5" i="10"/>
  <c r="F5" i="10"/>
  <c r="AP5" i="10"/>
  <c r="AY5" i="10"/>
  <c r="D6" i="10"/>
  <c r="F6" i="10"/>
  <c r="AP6" i="10"/>
  <c r="AY6" i="10"/>
  <c r="D7" i="10"/>
  <c r="F7" i="10"/>
  <c r="AP7" i="10"/>
  <c r="D8" i="10"/>
  <c r="F8" i="10"/>
  <c r="AP8" i="10"/>
  <c r="AY8" i="10"/>
  <c r="D9" i="10"/>
  <c r="F9" i="10"/>
  <c r="AP9" i="10"/>
  <c r="AY9" i="10"/>
  <c r="D10" i="10"/>
  <c r="F10" i="10"/>
  <c r="AP10" i="10"/>
  <c r="AY10" i="10"/>
  <c r="D11" i="10"/>
  <c r="F11" i="10"/>
  <c r="AP11" i="10"/>
  <c r="AY11" i="10"/>
  <c r="D12" i="10"/>
  <c r="F12" i="10"/>
  <c r="AP12" i="10"/>
  <c r="AY12" i="10"/>
  <c r="D13" i="10"/>
  <c r="F13" i="10"/>
  <c r="AP13" i="10"/>
  <c r="AY13" i="10"/>
  <c r="D14" i="10"/>
  <c r="F14" i="10"/>
  <c r="AP14" i="10"/>
  <c r="AY14" i="10"/>
  <c r="D15" i="10"/>
  <c r="F15" i="10"/>
  <c r="AP15" i="10"/>
  <c r="AY15" i="10"/>
  <c r="D16" i="10"/>
  <c r="F16" i="10"/>
  <c r="O16" i="10"/>
  <c r="P16" i="10"/>
  <c r="Q16" i="10"/>
  <c r="AP16" i="10"/>
  <c r="AY16" i="10"/>
  <c r="D17" i="10"/>
  <c r="F17" i="10"/>
  <c r="AP17" i="10"/>
  <c r="AY17" i="10"/>
  <c r="D18" i="10"/>
  <c r="F18" i="10"/>
  <c r="AK18" i="10"/>
  <c r="AL18" i="10"/>
  <c r="AM18" i="10"/>
  <c r="AN18" i="10"/>
  <c r="AP18" i="10" s="1"/>
  <c r="AO18" i="10"/>
  <c r="AY18" i="10"/>
  <c r="B19" i="10"/>
  <c r="C19" i="10"/>
  <c r="D19" i="10" s="1"/>
  <c r="E19" i="10"/>
  <c r="F19" i="10"/>
  <c r="AY19" i="10"/>
  <c r="AY20" i="10"/>
  <c r="AY21" i="10"/>
  <c r="AY22" i="10"/>
  <c r="AY23" i="10"/>
  <c r="AY24" i="10"/>
  <c r="AY25" i="10"/>
  <c r="AY26" i="10"/>
  <c r="AY27" i="10"/>
  <c r="U28" i="10"/>
  <c r="V28" i="10"/>
  <c r="W28" i="10"/>
  <c r="AT28" i="10"/>
  <c r="AU28" i="10"/>
  <c r="AV28" i="10"/>
  <c r="AW28" i="10"/>
  <c r="AY28" i="10" s="1"/>
  <c r="AX28" i="10"/>
  <c r="AF37" i="10"/>
  <c r="AG37" i="10"/>
  <c r="AH37" i="10"/>
  <c r="L6" i="5" l="1"/>
  <c r="K6" i="5"/>
  <c r="I6" i="5"/>
  <c r="J6" i="5" s="1"/>
  <c r="H6" i="5"/>
  <c r="F6" i="5"/>
  <c r="E6" i="5"/>
  <c r="D6" i="5"/>
  <c r="D5" i="5"/>
  <c r="C6" i="5"/>
  <c r="B6" i="5"/>
  <c r="AT4" i="9"/>
  <c r="AT5" i="9"/>
  <c r="AT6" i="9"/>
  <c r="AT7" i="9"/>
  <c r="AT8" i="9"/>
  <c r="AT9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T23" i="9"/>
  <c r="AT24" i="9"/>
  <c r="AT25" i="9"/>
  <c r="AT26" i="9"/>
  <c r="AT3" i="9"/>
  <c r="AY3" i="8"/>
  <c r="AS27" i="9"/>
  <c r="AR27" i="9"/>
  <c r="AQ27" i="9"/>
  <c r="AP27" i="9"/>
  <c r="AK18" i="9"/>
  <c r="AI18" i="9"/>
  <c r="AJ18" i="9"/>
  <c r="AK19" i="9"/>
  <c r="AL18" i="8"/>
  <c r="AH18" i="9"/>
  <c r="AI19" i="9" s="1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3" i="9"/>
  <c r="AP11" i="8"/>
  <c r="AP3" i="8"/>
  <c r="K45" i="9"/>
  <c r="J45" i="9"/>
  <c r="O16" i="9"/>
  <c r="N16" i="9"/>
  <c r="AD37" i="9"/>
  <c r="AC37" i="9"/>
  <c r="E19" i="9"/>
  <c r="C19" i="9"/>
  <c r="B19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3" i="9"/>
  <c r="D3" i="8"/>
  <c r="N5" i="5"/>
  <c r="N4" i="5"/>
  <c r="N3" i="5"/>
  <c r="N2" i="5"/>
  <c r="AP12" i="8"/>
  <c r="AP4" i="8"/>
  <c r="M5" i="5"/>
  <c r="L5" i="5"/>
  <c r="K5" i="5"/>
  <c r="J5" i="5"/>
  <c r="J4" i="5"/>
  <c r="I5" i="5"/>
  <c r="H5" i="5"/>
  <c r="E5" i="5"/>
  <c r="F5" i="5"/>
  <c r="C5" i="5"/>
  <c r="B5" i="5"/>
  <c r="V26" i="8"/>
  <c r="W26" i="8"/>
  <c r="U26" i="8"/>
  <c r="AY4" i="8"/>
  <c r="AY5" i="8"/>
  <c r="AY6" i="8"/>
  <c r="AY7" i="8"/>
  <c r="AY8" i="8"/>
  <c r="AY9" i="8"/>
  <c r="AY10" i="8"/>
  <c r="AY11" i="8"/>
  <c r="AY12" i="8"/>
  <c r="AY13" i="8"/>
  <c r="AY14" i="8"/>
  <c r="AY15" i="8"/>
  <c r="AY16" i="8"/>
  <c r="AY17" i="8"/>
  <c r="AY18" i="8"/>
  <c r="AY19" i="8"/>
  <c r="AY20" i="8"/>
  <c r="AY21" i="8"/>
  <c r="AY22" i="8"/>
  <c r="AY23" i="8"/>
  <c r="AY24" i="8"/>
  <c r="AY25" i="8"/>
  <c r="AY26" i="8"/>
  <c r="AP5" i="8"/>
  <c r="AP6" i="8"/>
  <c r="AP7" i="8"/>
  <c r="AP8" i="8"/>
  <c r="AP9" i="8"/>
  <c r="AP10" i="8"/>
  <c r="AP13" i="8"/>
  <c r="AP14" i="8"/>
  <c r="AP15" i="8"/>
  <c r="AP16" i="8"/>
  <c r="AQ3" i="7"/>
  <c r="AX27" i="8"/>
  <c r="AU27" i="8"/>
  <c r="AV27" i="8"/>
  <c r="AW27" i="8"/>
  <c r="AT27" i="8"/>
  <c r="AM18" i="8"/>
  <c r="AN18" i="8"/>
  <c r="AO18" i="8"/>
  <c r="AV27" i="7"/>
  <c r="AZ4" i="7"/>
  <c r="AZ3" i="7"/>
  <c r="AL17" i="8"/>
  <c r="AM17" i="8"/>
  <c r="AN17" i="8"/>
  <c r="AO17" i="8"/>
  <c r="AK17" i="8"/>
  <c r="AG46" i="8"/>
  <c r="AH46" i="8"/>
  <c r="AF46" i="8"/>
  <c r="P14" i="8"/>
  <c r="Q14" i="8"/>
  <c r="O14" i="8"/>
  <c r="K33" i="8"/>
  <c r="L33" i="8"/>
  <c r="J33" i="8"/>
  <c r="E19" i="8"/>
  <c r="C19" i="8"/>
  <c r="D19" i="8" s="1"/>
  <c r="B19" i="8"/>
  <c r="F19" i="8" s="1"/>
  <c r="F19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3" i="7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3" i="8"/>
  <c r="F3" i="7"/>
  <c r="L4" i="5"/>
  <c r="H4" i="5"/>
  <c r="H3" i="5"/>
  <c r="AX1" i="7"/>
  <c r="AY1" i="7"/>
  <c r="AX27" i="7"/>
  <c r="AY2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B19" i="7"/>
  <c r="B4" i="5" s="1"/>
  <c r="K4" i="5"/>
  <c r="I4" i="5"/>
  <c r="C19" i="7"/>
  <c r="C4" i="5" s="1"/>
  <c r="AZ26" i="7"/>
  <c r="AW27" i="7"/>
  <c r="AV1" i="7"/>
  <c r="AW1" i="7"/>
  <c r="AU1" i="7"/>
  <c r="AZ25" i="7"/>
  <c r="AZ24" i="7"/>
  <c r="AZ23" i="7"/>
  <c r="AZ22" i="7"/>
  <c r="AZ21" i="7"/>
  <c r="AZ20" i="7"/>
  <c r="AZ19" i="7"/>
  <c r="AZ18" i="7"/>
  <c r="AZ17" i="7"/>
  <c r="AZ16" i="7"/>
  <c r="AZ15" i="7"/>
  <c r="AZ14" i="7"/>
  <c r="AZ13" i="7"/>
  <c r="AZ12" i="7"/>
  <c r="AZ11" i="7"/>
  <c r="AZ10" i="7"/>
  <c r="AZ9" i="7"/>
  <c r="AZ8" i="7"/>
  <c r="AZ7" i="7"/>
  <c r="AZ6" i="7"/>
  <c r="AZ5" i="7"/>
  <c r="AQ7" i="7"/>
  <c r="AL15" i="7"/>
  <c r="AL1" i="7" s="1"/>
  <c r="AG1" i="7"/>
  <c r="AH1" i="7"/>
  <c r="AF1" i="7"/>
  <c r="V1" i="7"/>
  <c r="W1" i="7"/>
  <c r="U1" i="7"/>
  <c r="AQ4" i="7"/>
  <c r="E19" i="7"/>
  <c r="E4" i="5" s="1"/>
  <c r="AP15" i="7"/>
  <c r="AO15" i="7"/>
  <c r="AN15" i="7"/>
  <c r="AN1" i="7" s="1"/>
  <c r="AM15" i="7"/>
  <c r="AQ14" i="7"/>
  <c r="AQ13" i="7"/>
  <c r="AQ12" i="7"/>
  <c r="AQ11" i="7"/>
  <c r="AQ10" i="7"/>
  <c r="AQ9" i="7"/>
  <c r="AQ8" i="7"/>
  <c r="AQ6" i="7"/>
  <c r="AQ5" i="7"/>
  <c r="M3" i="5"/>
  <c r="M2" i="5"/>
  <c r="J2" i="5"/>
  <c r="M6" i="5" l="1"/>
  <c r="N6" i="5"/>
  <c r="AJ19" i="9"/>
  <c r="F19" i="9"/>
  <c r="D19" i="9"/>
  <c r="M4" i="5"/>
  <c r="D19" i="7"/>
  <c r="AM16" i="7"/>
  <c r="AN16" i="7"/>
  <c r="F4" i="5"/>
  <c r="D4" i="5"/>
  <c r="AM1" i="7"/>
  <c r="AP16" i="7"/>
  <c r="AQ15" i="7"/>
  <c r="AO16" i="7"/>
  <c r="J3" i="5"/>
  <c r="AP3" i="4"/>
  <c r="AP4" i="4"/>
  <c r="AP5" i="4"/>
  <c r="AE16" i="4"/>
  <c r="AF16" i="4"/>
  <c r="AG16" i="4"/>
  <c r="AH16" i="4"/>
  <c r="AD16" i="4"/>
  <c r="B19" i="4"/>
  <c r="C19" i="4"/>
  <c r="E19" i="4"/>
  <c r="V6" i="3"/>
  <c r="V11" i="3"/>
  <c r="V28" i="3"/>
  <c r="M17" i="4"/>
  <c r="V32" i="4"/>
  <c r="F19" i="4" l="1"/>
  <c r="D19" i="4"/>
  <c r="AP6" i="4"/>
  <c r="AP7" i="4"/>
  <c r="AP8" i="4"/>
  <c r="AP9" i="4"/>
  <c r="AP10" i="4"/>
  <c r="AP11" i="4"/>
  <c r="AP12" i="4"/>
  <c r="AP13" i="4"/>
  <c r="AO14" i="4"/>
  <c r="AI4" i="4"/>
  <c r="AI5" i="4"/>
  <c r="AI6" i="4"/>
  <c r="AI7" i="4"/>
  <c r="AI8" i="4"/>
  <c r="AI9" i="4"/>
  <c r="AI10" i="4"/>
  <c r="AI11" i="4"/>
  <c r="AI12" i="4"/>
  <c r="AI13" i="4"/>
  <c r="AI14" i="4"/>
  <c r="AI15" i="4"/>
  <c r="AI3" i="4"/>
  <c r="AM1" i="4" l="1"/>
  <c r="AN1" i="4"/>
  <c r="AL1" i="4"/>
  <c r="AN14" i="4"/>
  <c r="AM14" i="4"/>
  <c r="AH17" i="4"/>
  <c r="AG17" i="4"/>
  <c r="AF17" i="4"/>
  <c r="AE17" i="4"/>
  <c r="AE1" i="4"/>
  <c r="AF1" i="4"/>
  <c r="AD1" i="4"/>
  <c r="AI16" i="4"/>
  <c r="AI3" i="3" l="1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M17" i="3" l="1"/>
  <c r="E19" i="3"/>
  <c r="B19" i="3"/>
  <c r="C19" i="3"/>
  <c r="AM1" i="3"/>
  <c r="AN1" i="3"/>
  <c r="AL1" i="3"/>
  <c r="AE1" i="3"/>
  <c r="AF1" i="3"/>
  <c r="AD1" i="3"/>
  <c r="Q30" i="3"/>
  <c r="AF19" i="3"/>
  <c r="AE19" i="3"/>
  <c r="AN16" i="3"/>
  <c r="AM16" i="3"/>
  <c r="F19" i="3" l="1"/>
  <c r="D19" i="3"/>
  <c r="B45" i="1"/>
  <c r="B61" i="1"/>
  <c r="BE34" i="1"/>
  <c r="B60" i="1"/>
  <c r="B59" i="1"/>
  <c r="B58" i="1"/>
  <c r="B57" i="1"/>
  <c r="B56" i="1"/>
  <c r="B55" i="1"/>
  <c r="B53" i="1"/>
  <c r="B52" i="1"/>
  <c r="B51" i="1"/>
  <c r="B50" i="1"/>
  <c r="B48" i="1"/>
  <c r="B47" i="1"/>
  <c r="B46" i="1"/>
  <c r="E52" i="1" l="1"/>
  <c r="D52" i="1"/>
  <c r="C52" i="1"/>
  <c r="F52" i="1"/>
  <c r="D4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3" i="1"/>
  <c r="D53" i="1"/>
  <c r="C53" i="1"/>
  <c r="E51" i="1"/>
  <c r="D51" i="1"/>
  <c r="C51" i="1"/>
  <c r="E50" i="1"/>
  <c r="D50" i="1"/>
  <c r="C50" i="1"/>
  <c r="D49" i="1"/>
  <c r="E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AZ41" i="1"/>
  <c r="M41" i="1"/>
  <c r="J41" i="1"/>
  <c r="G41" i="1"/>
  <c r="Y41" i="1"/>
  <c r="V41" i="1"/>
  <c r="S41" i="1"/>
  <c r="P41" i="1"/>
  <c r="AK41" i="1"/>
  <c r="AH41" i="1"/>
  <c r="AE41" i="1"/>
  <c r="AB41" i="1"/>
  <c r="AN41" i="1"/>
  <c r="AQ41" i="1"/>
  <c r="AT41" i="1"/>
  <c r="AW41" i="1"/>
  <c r="BC33" i="1"/>
  <c r="BB33" i="1"/>
  <c r="BA33" i="1"/>
  <c r="BC32" i="1"/>
  <c r="BB32" i="1"/>
  <c r="BA32" i="1"/>
  <c r="BC31" i="1"/>
  <c r="BB31" i="1"/>
  <c r="BA31" i="1"/>
  <c r="BC30" i="1"/>
  <c r="BB30" i="1"/>
  <c r="BA30" i="1"/>
  <c r="BC29" i="1"/>
  <c r="BB29" i="1"/>
  <c r="BA29" i="1"/>
  <c r="BC28" i="1"/>
  <c r="BB28" i="1"/>
  <c r="BA28" i="1"/>
  <c r="BC27" i="1"/>
  <c r="BB27" i="1"/>
  <c r="BA27" i="1"/>
  <c r="BC26" i="1"/>
  <c r="BB26" i="1"/>
  <c r="BA26" i="1"/>
  <c r="BC25" i="1"/>
  <c r="BB25" i="1"/>
  <c r="BA25" i="1"/>
  <c r="BC24" i="1"/>
  <c r="BB24" i="1"/>
  <c r="BA24" i="1"/>
  <c r="BC23" i="1"/>
  <c r="BB23" i="1"/>
  <c r="BA23" i="1"/>
  <c r="BC22" i="1"/>
  <c r="BB22" i="1"/>
  <c r="BA22" i="1"/>
  <c r="BC21" i="1"/>
  <c r="BB21" i="1"/>
  <c r="BA21" i="1"/>
  <c r="BC20" i="1"/>
  <c r="BB20" i="1"/>
  <c r="BA20" i="1"/>
  <c r="BC19" i="1"/>
  <c r="BB19" i="1"/>
  <c r="BA19" i="1"/>
  <c r="BC18" i="1"/>
  <c r="BB18" i="1"/>
  <c r="BA18" i="1"/>
  <c r="BC17" i="1"/>
  <c r="BB17" i="1"/>
  <c r="BA17" i="1"/>
  <c r="BC16" i="1"/>
  <c r="BB16" i="1"/>
  <c r="BA16" i="1"/>
  <c r="BC15" i="1"/>
  <c r="BB15" i="1"/>
  <c r="BA15" i="1"/>
  <c r="BC14" i="1"/>
  <c r="BB14" i="1"/>
  <c r="BA14" i="1"/>
  <c r="BC13" i="1"/>
  <c r="BB13" i="1"/>
  <c r="BA13" i="1"/>
  <c r="BC12" i="1"/>
  <c r="BB12" i="1"/>
  <c r="BA12" i="1"/>
  <c r="BC11" i="1"/>
  <c r="BB11" i="1"/>
  <c r="BA11" i="1"/>
  <c r="BC10" i="1"/>
  <c r="BB10" i="1"/>
  <c r="BA10" i="1"/>
  <c r="BC9" i="1"/>
  <c r="BB9" i="1"/>
  <c r="BA9" i="1"/>
  <c r="BC8" i="1"/>
  <c r="BB8" i="1"/>
  <c r="BA8" i="1"/>
  <c r="BC7" i="1"/>
  <c r="BB7" i="1"/>
  <c r="BA7" i="1"/>
  <c r="BC6" i="1"/>
  <c r="BB6" i="1"/>
  <c r="BA6" i="1"/>
  <c r="BC5" i="1"/>
  <c r="BB5" i="1"/>
  <c r="BA5" i="1"/>
  <c r="BC4" i="1"/>
  <c r="BB4" i="1"/>
  <c r="BA4" i="1"/>
  <c r="BC3" i="1"/>
  <c r="BB3" i="1"/>
  <c r="BA3" i="1"/>
  <c r="BB34" i="1"/>
  <c r="BA34" i="1"/>
  <c r="BB39" i="1"/>
  <c r="BA39" i="1"/>
  <c r="BB38" i="1"/>
  <c r="BA38" i="1"/>
  <c r="BB37" i="1"/>
  <c r="BA37" i="1"/>
  <c r="BB36" i="1"/>
  <c r="BA36" i="1"/>
  <c r="BB35" i="1"/>
  <c r="BA35" i="1"/>
  <c r="BC35" i="1"/>
  <c r="B68" i="1" s="1"/>
  <c r="BC36" i="1"/>
  <c r="BD36" i="1" s="1"/>
  <c r="BC37" i="1"/>
  <c r="BC38" i="1"/>
  <c r="BC39" i="1"/>
  <c r="BC34" i="1"/>
  <c r="A41" i="1" s="1"/>
  <c r="F61" i="1" l="1"/>
  <c r="D61" i="1"/>
  <c r="E61" i="1"/>
  <c r="BD34" i="1"/>
  <c r="C66" i="1" s="1"/>
  <c r="C61" i="1"/>
  <c r="B66" i="1"/>
  <c r="BD31" i="1"/>
  <c r="BD38" i="1"/>
  <c r="BD6" i="1"/>
  <c r="BD10" i="1"/>
  <c r="BD14" i="1"/>
  <c r="BD18" i="1"/>
  <c r="BD22" i="1"/>
  <c r="BD26" i="1"/>
  <c r="BD30" i="1"/>
  <c r="BD5" i="1"/>
  <c r="BD9" i="1"/>
  <c r="BD13" i="1"/>
  <c r="BD17" i="1"/>
  <c r="BD21" i="1"/>
  <c r="BD25" i="1"/>
  <c r="BD29" i="1"/>
  <c r="BD20" i="1"/>
  <c r="BD4" i="1"/>
  <c r="BD8" i="1"/>
  <c r="BD12" i="1"/>
  <c r="BD16" i="1"/>
  <c r="BD24" i="1"/>
  <c r="BD28" i="1"/>
  <c r="BD3" i="1"/>
  <c r="BD7" i="1"/>
  <c r="BD11" i="1"/>
  <c r="BD15" i="1"/>
  <c r="BD19" i="1"/>
  <c r="BD23" i="1"/>
  <c r="BD27" i="1"/>
  <c r="BD32" i="1"/>
  <c r="BD37" i="1"/>
  <c r="BA40" i="1"/>
  <c r="BB40" i="1"/>
  <c r="BC40" i="1"/>
  <c r="BD33" i="1"/>
  <c r="BD39" i="1"/>
  <c r="BD35" i="1"/>
  <c r="C68" i="1" s="1"/>
  <c r="BC41" i="1" l="1"/>
  <c r="BD40" i="1"/>
</calcChain>
</file>

<file path=xl/sharedStrings.xml><?xml version="1.0" encoding="utf-8"?>
<sst xmlns="http://schemas.openxmlformats.org/spreadsheetml/2006/main" count="3079" uniqueCount="1001">
  <si>
    <t/>
  </si>
  <si>
    <t>CAMPECHE</t>
  </si>
  <si>
    <t>CANCUN</t>
  </si>
  <si>
    <t>CHIHUAHUA</t>
  </si>
  <si>
    <t>MERIDA</t>
  </si>
  <si>
    <t>MONTERREY</t>
  </si>
  <si>
    <t>OAXACA</t>
  </si>
  <si>
    <t>ORIZABA</t>
  </si>
  <si>
    <t>POZA RICA</t>
  </si>
  <si>
    <t>PUEBLA</t>
  </si>
  <si>
    <t>STAFF</t>
  </si>
  <si>
    <t>TEZIUTLAN</t>
  </si>
  <si>
    <t>TLAXCALA</t>
  </si>
  <si>
    <t>TUXTLA</t>
  </si>
  <si>
    <t>VERACRUZ</t>
  </si>
  <si>
    <t>VILLAHERMOSA</t>
  </si>
  <si>
    <t>XALAPA</t>
  </si>
  <si>
    <t>Grand Total</t>
  </si>
  <si>
    <t>Autorizados</t>
  </si>
  <si>
    <t>Ocupados</t>
  </si>
  <si>
    <t>Vacantes</t>
  </si>
  <si>
    <t>ADMINISTRATIVO DE SUCURSAL</t>
  </si>
  <si>
    <t>ALMACENISTA</t>
  </si>
  <si>
    <t>ANALISTA CUENTAS POR PAGAR</t>
  </si>
  <si>
    <t>ANALISTA DE COSTOS</t>
  </si>
  <si>
    <t>ANALISTA DE INVENTARIOS</t>
  </si>
  <si>
    <t>ANALISTA DE VENTAS</t>
  </si>
  <si>
    <t>AUDITOR CONTROL INTERNO</t>
  </si>
  <si>
    <t>AUXILIAR ADMINISTRATIVO</t>
  </si>
  <si>
    <t>AUXILIAR CONTABLE</t>
  </si>
  <si>
    <t>AUXILIAR DE RECURSOS HUMANOS</t>
  </si>
  <si>
    <t>COMPRADOR</t>
  </si>
  <si>
    <t>COMUNICACION ORGANIZACIONAL</t>
  </si>
  <si>
    <t>CONTADOR GENERAL</t>
  </si>
  <si>
    <t>COORDINADOR DE RECURSOS HUMANOS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</si>
  <si>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</si>
  <si>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</si>
  <si>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</si>
  <si>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</si>
  <si>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</si>
  <si>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</si>
  <si>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ADMINISTRACION COMERCIAL</t>
  </si>
  <si>
    <t>JEFE DE ALMACEN</t>
  </si>
  <si>
    <t>JEFE DE LOGISTICA</t>
  </si>
  <si>
    <t>JEFE DE MONITOREO</t>
  </si>
  <si>
    <t>JEFE DE NOMINA</t>
  </si>
  <si>
    <t>JEFE DE OPERACIONES</t>
  </si>
  <si>
    <t>LIMPIEZA</t>
  </si>
  <si>
    <t>LIQUIDADOR DE RUTAS</t>
  </si>
  <si>
    <t>MONITORISTA</t>
  </si>
  <si>
    <t>NOMINISTA</t>
  </si>
  <si>
    <t>PREVENTA</t>
  </si>
  <si>
    <t>REPARTO</t>
  </si>
  <si>
    <t>SUPERVISOR DE PREVENTA</t>
  </si>
  <si>
    <t>SUPERVISOR DE REPARTO</t>
  </si>
  <si>
    <t>SUPLENTE DE PREVENTA</t>
  </si>
  <si>
    <t>SUPLENTE DE REPARTO</t>
  </si>
  <si>
    <t>COORDINADOR LOGISTICA DE PROVEEDORES</t>
  </si>
  <si>
    <t>ZOOM FORMATO</t>
  </si>
  <si>
    <t>RUTAS IDENTIFICADAS</t>
  </si>
  <si>
    <t>Sin Poza Rica</t>
  </si>
  <si>
    <t>Total</t>
  </si>
  <si>
    <t>Preventa</t>
  </si>
  <si>
    <t>Reparto</t>
  </si>
  <si>
    <t>Sup Reparto</t>
  </si>
  <si>
    <t>% Preventa</t>
  </si>
  <si>
    <t>CM 07</t>
  </si>
  <si>
    <t>MH 04</t>
  </si>
  <si>
    <t>MH 05</t>
  </si>
  <si>
    <t>MH 07</t>
  </si>
  <si>
    <t>MMP 11</t>
  </si>
  <si>
    <t>MMP 15</t>
  </si>
  <si>
    <t>Orizaba Mon04</t>
  </si>
  <si>
    <t>PuS CK14</t>
  </si>
  <si>
    <t>PuS CK03</t>
  </si>
  <si>
    <t>PuS CK05</t>
  </si>
  <si>
    <t>PKC 14</t>
  </si>
  <si>
    <t>TC 05</t>
  </si>
  <si>
    <t>MTZ C02</t>
  </si>
  <si>
    <t>TC 02</t>
  </si>
  <si>
    <t>Ver DSM 02</t>
  </si>
  <si>
    <t>PuS CK13</t>
  </si>
  <si>
    <t>PuS CK11</t>
  </si>
  <si>
    <t>Sucursal</t>
  </si>
  <si>
    <t>HERNANDEZ DURAN EDUARDO JORGE</t>
  </si>
  <si>
    <t>LEON SANCHEZ BLANCA IVETTE</t>
  </si>
  <si>
    <t>ALDAZ SOLIS RODRIGO RENE</t>
  </si>
  <si>
    <t>PEREZ SANCHEZ ANTONIO DE JESUS</t>
  </si>
  <si>
    <t>Ch Uni 05</t>
  </si>
  <si>
    <t>Orizaba Col-Kel 08</t>
  </si>
  <si>
    <t>Ver DSM 03</t>
  </si>
  <si>
    <t>Ver DSM 06</t>
  </si>
  <si>
    <t>Ver DSM 09</t>
  </si>
  <si>
    <t>MENDIOLA RIVAS CRISTIAN ADALBERTO</t>
  </si>
  <si>
    <t>PEREZ ECHEVERRIA JORGE ALBERTO</t>
  </si>
  <si>
    <t>Zona</t>
  </si>
  <si>
    <t>Bloque</t>
  </si>
  <si>
    <t>Grupo</t>
  </si>
  <si>
    <t>Ruta</t>
  </si>
  <si>
    <t>LOCAL</t>
  </si>
  <si>
    <t>COLGATE</t>
  </si>
  <si>
    <t>1</t>
  </si>
  <si>
    <t>Camp Col 01</t>
  </si>
  <si>
    <t>MARCAS PROPIAS</t>
  </si>
  <si>
    <t>2</t>
  </si>
  <si>
    <t>ALEN</t>
  </si>
  <si>
    <t>Cancun 04</t>
  </si>
  <si>
    <t>MARS</t>
  </si>
  <si>
    <t>UNILEVER</t>
  </si>
  <si>
    <t>4</t>
  </si>
  <si>
    <t>MMP 10</t>
  </si>
  <si>
    <t>Orizaba Col-Kel 05</t>
  </si>
  <si>
    <t>MONDELEZ</t>
  </si>
  <si>
    <t>Orizaba Mon03</t>
  </si>
  <si>
    <t>Orizaba Mon07</t>
  </si>
  <si>
    <t>3</t>
  </si>
  <si>
    <t>6</t>
  </si>
  <si>
    <t>7</t>
  </si>
  <si>
    <t>FORANEO</t>
  </si>
  <si>
    <t>PuS CK18</t>
  </si>
  <si>
    <t>ACTIVO</t>
  </si>
  <si>
    <t>BAJA</t>
  </si>
  <si>
    <t>PUESTO</t>
  </si>
  <si>
    <t>SUCURSAL</t>
  </si>
  <si>
    <t>BAJAS AGO 2022</t>
  </si>
  <si>
    <t>PROCESO ALTA</t>
  </si>
  <si>
    <t>PROCESO BAJA</t>
  </si>
  <si>
    <t>LOPEZ HERNANDEZ JOSE EDUARDO</t>
  </si>
  <si>
    <t>MORALES MIRANDA OCTAVIO</t>
  </si>
  <si>
    <t>ALCALDE VAZQUEZ ANTONIO</t>
  </si>
  <si>
    <t>CHAVEZ JAIME EDUARDO</t>
  </si>
  <si>
    <t>PEREZ GONZALEZ JAIR ARMANDO</t>
  </si>
  <si>
    <t>LECONA VAZQUEZ JOSE GUADALUPE</t>
  </si>
  <si>
    <t>TOLEDO MORENO KARLA EYAMIN</t>
  </si>
  <si>
    <t>SANCHEZ VAZQUEZ GERARDO ALBERTO</t>
  </si>
  <si>
    <t>HERNANDEZ ALVAREZ CARLOS ARMANDO</t>
  </si>
  <si>
    <t>RAMIREZ SANTIAGO IVAN</t>
  </si>
  <si>
    <t>VAZQUEZ SANCHEZ JULIAN</t>
  </si>
  <si>
    <t>BAUTISTA JIMENEZ JUAN VICENTE</t>
  </si>
  <si>
    <t>DE LA CRUZ JIMENEZ GABINO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</si>
  <si>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</si>
  <si>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</si>
  <si>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</si>
  <si>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</si>
  <si>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</si>
  <si>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ROMERO VAZQUEZ ALI FARID</t>
  </si>
  <si>
    <t>SUPERVISOR</t>
  </si>
  <si>
    <t>INGRESOS    
AGO 2022</t>
  </si>
  <si>
    <t>INGRESOS PREVENTA
AGO 2022</t>
  </si>
  <si>
    <t>De los 42 ingresos se fueron 14    33%</t>
  </si>
  <si>
    <t>De los 72 ingresos se fueron 21   29%</t>
  </si>
  <si>
    <t>BAJAS PREVENTAS
AGO 2022</t>
  </si>
  <si>
    <t>BAJAS PREVENTAS POR SUPERVISOR    
AGO 2022</t>
  </si>
  <si>
    <t>Activos</t>
  </si>
  <si>
    <t>Bajas</t>
  </si>
  <si>
    <t>% Rotacion</t>
  </si>
  <si>
    <t>ROTACION Y PLANTILLA AUTORIZADA AGO 2022</t>
  </si>
  <si>
    <t>Plantilla Aut</t>
  </si>
  <si>
    <t>Activos % Plantilla Aut</t>
  </si>
  <si>
    <t>Preventas representa</t>
  </si>
  <si>
    <t xml:space="preserve"> </t>
  </si>
  <si>
    <t>Orizaba Mon08</t>
  </si>
  <si>
    <t>5</t>
  </si>
  <si>
    <t>PueS 14</t>
  </si>
  <si>
    <t>NTlax CK02</t>
  </si>
  <si>
    <t>VACANTES    30 SEP</t>
  </si>
  <si>
    <t>RUTAS VACANTES   30 SEP</t>
  </si>
  <si>
    <t>% BAJAS VS Ingresos</t>
  </si>
  <si>
    <t>JEFE</t>
  </si>
  <si>
    <t>RUTA</t>
  </si>
  <si>
    <t>DIAS TRABAJADOS</t>
  </si>
  <si>
    <t>FECHA INGRESO</t>
  </si>
  <si>
    <t>FECHA BAJA</t>
  </si>
  <si>
    <t>EMPLEADO</t>
  </si>
  <si>
    <t>12</t>
  </si>
  <si>
    <t>23</t>
  </si>
  <si>
    <t>2022-07-20</t>
  </si>
  <si>
    <t>2022-08-11</t>
  </si>
  <si>
    <t>PLUMA HERNANDEZ ITTAI</t>
  </si>
  <si>
    <t>2022-08-16</t>
  </si>
  <si>
    <t>38</t>
  </si>
  <si>
    <t>2022-07-19</t>
  </si>
  <si>
    <t>2022-08-25</t>
  </si>
  <si>
    <t>GARCIA VELAZQUEZ MARCO JESUS</t>
  </si>
  <si>
    <t>10</t>
  </si>
  <si>
    <t>346</t>
  </si>
  <si>
    <t>2021-08-26</t>
  </si>
  <si>
    <t>2022-08-06</t>
  </si>
  <si>
    <t>BASALDUA TRINIDAD ANGEL DEL JESUS</t>
  </si>
  <si>
    <t>21</t>
  </si>
  <si>
    <t>42</t>
  </si>
  <si>
    <t>2022-07-12</t>
  </si>
  <si>
    <t>2022-08-22</t>
  </si>
  <si>
    <t>MUÑOZ BAEZ FRANCISCO JAVIER</t>
  </si>
  <si>
    <t>63</t>
  </si>
  <si>
    <t>2022-06-21</t>
  </si>
  <si>
    <t>MONTORES CU ALELY DEL ROSARIO</t>
  </si>
  <si>
    <t>141</t>
  </si>
  <si>
    <t>2022-04-11</t>
  </si>
  <si>
    <t>2022-08-29</t>
  </si>
  <si>
    <t>GABRIEL BARTOLO MARTIN</t>
  </si>
  <si>
    <t>14</t>
  </si>
  <si>
    <t>53</t>
  </si>
  <si>
    <t>2022-07-08</t>
  </si>
  <si>
    <t>URIBE GONZALEZ EDUARDO</t>
  </si>
  <si>
    <t>9</t>
  </si>
  <si>
    <t>2022-06-07</t>
  </si>
  <si>
    <t>2022-08-08</t>
  </si>
  <si>
    <t>MONTEJO DE LA CRUZ MAURICIO AXEL</t>
  </si>
  <si>
    <t>547</t>
  </si>
  <si>
    <t>2021-02-19</t>
  </si>
  <si>
    <t>2022-08-19</t>
  </si>
  <si>
    <t>ZAMUDIO HERNANDEZ DAVID AARON</t>
  </si>
  <si>
    <t>16</t>
  </si>
  <si>
    <t>353</t>
  </si>
  <si>
    <t>2021-08-31</t>
  </si>
  <si>
    <t>2022-08-18</t>
  </si>
  <si>
    <t>TRONCOSO ENRIQUEZ JORGE ARMANDO</t>
  </si>
  <si>
    <t>20</t>
  </si>
  <si>
    <t>32</t>
  </si>
  <si>
    <t>2022-07-27</t>
  </si>
  <si>
    <t>2022-08-27</t>
  </si>
  <si>
    <t>GUILLEN ROSAS XOCHILT</t>
  </si>
  <si>
    <t>2022-08-04</t>
  </si>
  <si>
    <t>22</t>
  </si>
  <si>
    <t>335</t>
  </si>
  <si>
    <t>2021-09-20</t>
  </si>
  <si>
    <t>2022-08-20</t>
  </si>
  <si>
    <t>ROBLES RODRIGUEZ PERLA JAZMIN</t>
  </si>
  <si>
    <t>ROBLES RODRIGUEZ ROGELIO</t>
  </si>
  <si>
    <t>449</t>
  </si>
  <si>
    <t>2021-05-31</t>
  </si>
  <si>
    <t>NAMIGTLE RAMIREZ FABIOLA</t>
  </si>
  <si>
    <t>17</t>
  </si>
  <si>
    <t>69</t>
  </si>
  <si>
    <t>2022-06-20</t>
  </si>
  <si>
    <t>ZAVALETA FERNANDEZ JUANA</t>
  </si>
  <si>
    <t>8</t>
  </si>
  <si>
    <t>2022-07-25</t>
  </si>
  <si>
    <t>2022-08-01</t>
  </si>
  <si>
    <t>FLORES MIXTECO OMAR ANTONIO</t>
  </si>
  <si>
    <t>100</t>
  </si>
  <si>
    <t>2022-04-27</t>
  </si>
  <si>
    <t>GONZALEZ ROJAS JOSE ISRAEL</t>
  </si>
  <si>
    <t>19</t>
  </si>
  <si>
    <t>2022-08-09</t>
  </si>
  <si>
    <t>REYES SEGURA MIGUEL ANGEL</t>
  </si>
  <si>
    <t>43</t>
  </si>
  <si>
    <t>281</t>
  </si>
  <si>
    <t>2021-11-01</t>
  </si>
  <si>
    <t>HERRERA NAAL JESUS ARIEL</t>
  </si>
  <si>
    <t>48</t>
  </si>
  <si>
    <t>154</t>
  </si>
  <si>
    <t>2022-03-08</t>
  </si>
  <si>
    <t>VARGUEZ CRUZ VICTOR ALFONSO</t>
  </si>
  <si>
    <t>50</t>
  </si>
  <si>
    <t>52</t>
  </si>
  <si>
    <t>2022-08-02</t>
  </si>
  <si>
    <t>55</t>
  </si>
  <si>
    <t>2022-07-06</t>
  </si>
  <si>
    <t>KUH CONRRADO CHARLY ENRIQUE</t>
  </si>
  <si>
    <t>49</t>
  </si>
  <si>
    <t>2022-06-17</t>
  </si>
  <si>
    <t>MORALES SANCHEZ RAMON ALBERTO</t>
  </si>
  <si>
    <t>0</t>
  </si>
  <si>
    <t>11</t>
  </si>
  <si>
    <t>2022-07-22</t>
  </si>
  <si>
    <t>RIOS VAZQUEZ RUBEN ALEJANDRO</t>
  </si>
  <si>
    <t>66</t>
  </si>
  <si>
    <t>2022-06-16</t>
  </si>
  <si>
    <t>CANCINO MARQUEZ RAUL IVAN</t>
  </si>
  <si>
    <t>44</t>
  </si>
  <si>
    <t>13</t>
  </si>
  <si>
    <t>2022-08-03</t>
  </si>
  <si>
    <t>2022-08-15</t>
  </si>
  <si>
    <t>145</t>
  </si>
  <si>
    <t>2022-04-08</t>
  </si>
  <si>
    <t>2022-08-30</t>
  </si>
  <si>
    <t>CANCINO BERNAL LAURA</t>
  </si>
  <si>
    <t>90</t>
  </si>
  <si>
    <t>2022-05-30</t>
  </si>
  <si>
    <t>BERMUDEZ LARA CARLOS ANDRY</t>
  </si>
  <si>
    <t>30</t>
  </si>
  <si>
    <t>54</t>
  </si>
  <si>
    <t>2022-06-23</t>
  </si>
  <si>
    <t>ALMANZA BERNAL WILLIAM</t>
  </si>
  <si>
    <t>140</t>
  </si>
  <si>
    <t>2022-03-15</t>
  </si>
  <si>
    <t>NAVA VAZQUEZ CANDIDO</t>
  </si>
  <si>
    <t>27</t>
  </si>
  <si>
    <t>474</t>
  </si>
  <si>
    <t>2021-05-03</t>
  </si>
  <si>
    <t>RODRIGUEZ LOPEZ CLAUDIA ESTHER</t>
  </si>
  <si>
    <t>40</t>
  </si>
  <si>
    <t>125</t>
  </si>
  <si>
    <t>2022-04-13</t>
  </si>
  <si>
    <t>BAROJAS GARCES EDITH</t>
  </si>
  <si>
    <t>2022-08-10</t>
  </si>
  <si>
    <t>IBARRA MORENO IRVING DAVID</t>
  </si>
  <si>
    <t>1015</t>
  </si>
  <si>
    <t>2019-11-12</t>
  </si>
  <si>
    <t>HERNANDEZ GUZMAN NIDIA YUNELI</t>
  </si>
  <si>
    <t>41</t>
  </si>
  <si>
    <t>77</t>
  </si>
  <si>
    <t>2022-05-24</t>
  </si>
  <si>
    <t>CORTINA SANCHEZ MARIA ISABEL</t>
  </si>
  <si>
    <t>26</t>
  </si>
  <si>
    <t>457</t>
  </si>
  <si>
    <t>2021-05-24</t>
  </si>
  <si>
    <t>2022-08-23</t>
  </si>
  <si>
    <t>MARTINEZ MORALES MARCELA</t>
  </si>
  <si>
    <t>28</t>
  </si>
  <si>
    <t>59</t>
  </si>
  <si>
    <t>2022-06-13</t>
  </si>
  <si>
    <t>MENDOZA FLORES ANGELICA</t>
  </si>
  <si>
    <t>36</t>
  </si>
  <si>
    <t>155</t>
  </si>
  <si>
    <t>2022-03-21</t>
  </si>
  <si>
    <t>MENDEZ SORIANO MARY CARMEN</t>
  </si>
  <si>
    <t>PueF11</t>
  </si>
  <si>
    <t>1635</t>
  </si>
  <si>
    <t>2018-02-28</t>
  </si>
  <si>
    <t>NOLASCO CUAUTLE RUFINO</t>
  </si>
  <si>
    <t>76</t>
  </si>
  <si>
    <t>HERRERA MORENO VICTOR ALBERTO</t>
  </si>
  <si>
    <t>62</t>
  </si>
  <si>
    <t>ENCINAS RAMIREZ SALVADOR</t>
  </si>
  <si>
    <t>65</t>
  </si>
  <si>
    <t>51</t>
  </si>
  <si>
    <t>CASTILLO VAZQUEZ ARACELI DE JESUS</t>
  </si>
  <si>
    <t>70</t>
  </si>
  <si>
    <t>253</t>
  </si>
  <si>
    <t>2021-11-22</t>
  </si>
  <si>
    <t>TORIJA CHAVEZ JOSE MAURICIO</t>
  </si>
  <si>
    <t>LOYA HERNANDEZ PEDRO PABLO</t>
  </si>
  <si>
    <t>Playa Procter 02</t>
  </si>
  <si>
    <t>25</t>
  </si>
  <si>
    <t>2022-08-24</t>
  </si>
  <si>
    <t>2022-09-17</t>
  </si>
  <si>
    <t>PEREZ KU GENNY MARBELLA</t>
  </si>
  <si>
    <t>2022-09-03</t>
  </si>
  <si>
    <t>815</t>
  </si>
  <si>
    <t>2020-06-25</t>
  </si>
  <si>
    <t>MARTINEZ RAMIREZ OSCAR EMMANUEL</t>
  </si>
  <si>
    <t>290</t>
  </si>
  <si>
    <t>2021-12-06</t>
  </si>
  <si>
    <t>2022-09-21</t>
  </si>
  <si>
    <t>MELCHOR ROMERO ANA KAREN</t>
  </si>
  <si>
    <t>MEZQUITA TUZ FRANCISCO JAVIER</t>
  </si>
  <si>
    <t>15</t>
  </si>
  <si>
    <t>2022-09-01</t>
  </si>
  <si>
    <t>PEREZ MARTINEZ MARIELA</t>
  </si>
  <si>
    <t>2022-09-19</t>
  </si>
  <si>
    <t>GARCIA REYES PEDRO DAVID</t>
  </si>
  <si>
    <t>Tux AU03</t>
  </si>
  <si>
    <t>98</t>
  </si>
  <si>
    <t>2022-09-12</t>
  </si>
  <si>
    <t>SANCHEZ RAMIREZ DIANA CECILIA</t>
  </si>
  <si>
    <t>2022-09-07</t>
  </si>
  <si>
    <t>Tux CK14</t>
  </si>
  <si>
    <t>296</t>
  </si>
  <si>
    <t>2021-11-29</t>
  </si>
  <si>
    <t>2022-09-20</t>
  </si>
  <si>
    <t>202</t>
  </si>
  <si>
    <t>2022-02-21</t>
  </si>
  <si>
    <t>2022-09-10</t>
  </si>
  <si>
    <t>SUASTE PALMA HUMBERTO AMERICO</t>
  </si>
  <si>
    <t>56</t>
  </si>
  <si>
    <t>419</t>
  </si>
  <si>
    <t>2021-07-12</t>
  </si>
  <si>
    <t>GONZALEZ GRAJALES FABIAN FERNANDO</t>
  </si>
  <si>
    <t>46</t>
  </si>
  <si>
    <t>2022-09-15</t>
  </si>
  <si>
    <t>ECHEVERRIA GARCIA ESTHER ABIGAIL</t>
  </si>
  <si>
    <t>GONZALEZ SOSA RAYNE ALBERTO</t>
  </si>
  <si>
    <t>Xal65</t>
  </si>
  <si>
    <t>149</t>
  </si>
  <si>
    <t>2022-04-19</t>
  </si>
  <si>
    <t>2022-09-14</t>
  </si>
  <si>
    <t>85</t>
  </si>
  <si>
    <t>2022-09-08</t>
  </si>
  <si>
    <t>ORTEGA ORTEGA COINTO</t>
  </si>
  <si>
    <t>108</t>
  </si>
  <si>
    <t>2022-05-25</t>
  </si>
  <si>
    <t>2022-09-09</t>
  </si>
  <si>
    <t>CARREON MORALES JOSE EDGAR</t>
  </si>
  <si>
    <t>2022-08-12</t>
  </si>
  <si>
    <t>ABURTO PEREZ AMPARO</t>
  </si>
  <si>
    <t>HERNANDEZ LARA BLANCA LUISA</t>
  </si>
  <si>
    <t>61</t>
  </si>
  <si>
    <t>2022-07-04</t>
  </si>
  <si>
    <t>2022-09-02</t>
  </si>
  <si>
    <t>REYES CRUZ ANA CECILIA</t>
  </si>
  <si>
    <t>MTZ C01</t>
  </si>
  <si>
    <t>78</t>
  </si>
  <si>
    <t>LARA PEREZ ERIDANI</t>
  </si>
  <si>
    <t>TM 03</t>
  </si>
  <si>
    <t>2022-09-05</t>
  </si>
  <si>
    <t>HERNANDEZ RAMOS MONICA DEL CARMEN</t>
  </si>
  <si>
    <t>92</t>
  </si>
  <si>
    <t>2022-06-06</t>
  </si>
  <si>
    <t>HERNANDEZ MARTINEZ CESAR OVIDIO</t>
  </si>
  <si>
    <t>45</t>
  </si>
  <si>
    <t>ROJO MARTINEZ PEDRO</t>
  </si>
  <si>
    <t>TM03</t>
  </si>
  <si>
    <t>2022-09-22</t>
  </si>
  <si>
    <t>HERNANDEZ RUIZ EFRAIN</t>
  </si>
  <si>
    <t>2022-07-26</t>
  </si>
  <si>
    <t>2022-09-06</t>
  </si>
  <si>
    <t>TORRES CINTO BRENDA ELIZABETH</t>
  </si>
  <si>
    <t>ALTAMIRANO PEREZ ARACELI</t>
  </si>
  <si>
    <t>CORONA RODRIGUEZ MIGUEL</t>
  </si>
  <si>
    <t>120</t>
  </si>
  <si>
    <t>2022-05-16</t>
  </si>
  <si>
    <t>JARILLO LEDEZMA NAYELY</t>
  </si>
  <si>
    <t>82</t>
  </si>
  <si>
    <t>57</t>
  </si>
  <si>
    <t>2022-07-11</t>
  </si>
  <si>
    <t>RIVERA HERNANDEZ SADDAY</t>
  </si>
  <si>
    <t>176</t>
  </si>
  <si>
    <t>2022-03-23</t>
  </si>
  <si>
    <t>183</t>
  </si>
  <si>
    <t>2022-03-14</t>
  </si>
  <si>
    <t>RIVERA RIVERA MARIA GUADALUPE</t>
  </si>
  <si>
    <t>PuS CK24</t>
  </si>
  <si>
    <t>18</t>
  </si>
  <si>
    <t>SOTO ROJAS MAYTEE</t>
  </si>
  <si>
    <t>BAJAS PREVENTAS POR SUPERVISOR    SEP 2022</t>
  </si>
  <si>
    <t>BAJAS PREVENTAS POR SUPERVISOR    
SEP 2022</t>
  </si>
  <si>
    <t>BAJAS PREVENTAS
SEP 2022</t>
  </si>
  <si>
    <t>BAJAS SEP 2022</t>
  </si>
  <si>
    <t>INGRESOS    
SEP 2022</t>
  </si>
  <si>
    <t>INGRESOS PREVENTA
SEP 2022</t>
  </si>
  <si>
    <t>ROTACION Y PLANTILLA AUTORIZADA SEP 2022</t>
  </si>
  <si>
    <t>REYES CAMPOS ALEJANDRO</t>
  </si>
  <si>
    <t>MARTINEZ BALTAZAR MARCOS</t>
  </si>
  <si>
    <t>CRISTINO MARTINEZ OLGA LIDIA</t>
  </si>
  <si>
    <t>LEZAMA ROSALES JOSE ERNESTO</t>
  </si>
  <si>
    <t>MANCILLA NAVARRO MARIO ALBERTO</t>
  </si>
  <si>
    <t>2022-06-27</t>
  </si>
  <si>
    <t>BALAM FUENTES DORIS BEATRIZ</t>
  </si>
  <si>
    <t>2021-11-02</t>
  </si>
  <si>
    <t>FUENTES BRITO LUIS MANUEL</t>
  </si>
  <si>
    <t>BENITEZ DOMINGUEZ JORGE JOSEPH</t>
  </si>
  <si>
    <t>GOIS BRIONES ARISTEO</t>
  </si>
  <si>
    <t>131</t>
  </si>
  <si>
    <t>2022-05-19</t>
  </si>
  <si>
    <t>2022-09-26</t>
  </si>
  <si>
    <t>MOLINA MARQUEZ MIRIAM</t>
  </si>
  <si>
    <t>GONZALEZ PEREZ PAVEL</t>
  </si>
  <si>
    <t>Tlax Mon06</t>
  </si>
  <si>
    <t>246</t>
  </si>
  <si>
    <t>2022-01-27</t>
  </si>
  <si>
    <t>2022-09-29</t>
  </si>
  <si>
    <t>HERNANDEZ SANCHEZ GUILLERMO</t>
  </si>
  <si>
    <t>LOPEZ GAMBOA  RICARDO</t>
  </si>
  <si>
    <t>OVILLA SANCHEZ JOSE DOMINGO</t>
  </si>
  <si>
    <t>CHAN DE LA CRUZ JOSE LEONARDO</t>
  </si>
  <si>
    <t>FLORES RIVERA JOSE MARTIN</t>
  </si>
  <si>
    <t>BAJAS PREVENTAS POR SUPERVISOR    AGO 2022</t>
  </si>
  <si>
    <t>De los 69 ingresos se fueron 5 = 7%</t>
  </si>
  <si>
    <t>De los 39 ingresos se fueron 3 = 8%</t>
  </si>
  <si>
    <t>47 bajas de Preventa de 77 total empresa = 61%</t>
  </si>
  <si>
    <t>Agosto</t>
  </si>
  <si>
    <t>Septiembre</t>
  </si>
  <si>
    <t>Bajas Preventa</t>
  </si>
  <si>
    <t>Ingresos Preventa</t>
  </si>
  <si>
    <t>% Ingresos Preventa vs Bajas Preventa</t>
  </si>
  <si>
    <t>Octubre</t>
  </si>
  <si>
    <t>Noviembre</t>
  </si>
  <si>
    <t>Diciembre</t>
  </si>
  <si>
    <t>Tux CK11</t>
  </si>
  <si>
    <t>943</t>
  </si>
  <si>
    <t>2020-02-26</t>
  </si>
  <si>
    <t>NIETO PYM ALEXIS WILBERT</t>
  </si>
  <si>
    <t>INGRESOS    
OCT 2022</t>
  </si>
  <si>
    <t>INGRESOS PREVENTA
OCT 2022</t>
  </si>
  <si>
    <t>MH 01</t>
  </si>
  <si>
    <t>35</t>
  </si>
  <si>
    <t>2022-10-07</t>
  </si>
  <si>
    <t>BURGOS ROSADO AARON DAVID</t>
  </si>
  <si>
    <t>MH 06</t>
  </si>
  <si>
    <t>60</t>
  </si>
  <si>
    <t>2022-10-10</t>
  </si>
  <si>
    <t>ROMAN GOMEZ JULIAN</t>
  </si>
  <si>
    <t>MMP 08</t>
  </si>
  <si>
    <t>817</t>
  </si>
  <si>
    <t>2020-07-17</t>
  </si>
  <si>
    <t>2022-10-12</t>
  </si>
  <si>
    <t>POLANCO CHI ANGEL JOSUE</t>
  </si>
  <si>
    <t>2022-10-01</t>
  </si>
  <si>
    <t>ALDAZ . JOSUE JOAB</t>
  </si>
  <si>
    <t>MMP 13</t>
  </si>
  <si>
    <t>144</t>
  </si>
  <si>
    <t>CATZIN RODRIGUEZ ANGEL ISAIAS</t>
  </si>
  <si>
    <t>MMP 14</t>
  </si>
  <si>
    <t>2022-08-26</t>
  </si>
  <si>
    <t>HUH MOO JAIR DE JESUS</t>
  </si>
  <si>
    <t>MMP13</t>
  </si>
  <si>
    <t>2022-10-05</t>
  </si>
  <si>
    <t>2022-10-06</t>
  </si>
  <si>
    <t>ZUMARRAGA BOLIO EDUARDO DE JESUS</t>
  </si>
  <si>
    <t>VEGA PECH WEILER LOISSEL</t>
  </si>
  <si>
    <t>MFConA 01</t>
  </si>
  <si>
    <t>456</t>
  </si>
  <si>
    <t>2021-07-14</t>
  </si>
  <si>
    <t>2022-10-13</t>
  </si>
  <si>
    <t>RAMIREZ BAAS CARLOS ENRIQUE</t>
  </si>
  <si>
    <t>PuS CK12</t>
  </si>
  <si>
    <t>2022-10-11</t>
  </si>
  <si>
    <t>GALLEGOS PERALES DAVID</t>
  </si>
  <si>
    <t>ZUÑIGA CASTILLO JUAN MARTIN</t>
  </si>
  <si>
    <t>411</t>
  </si>
  <si>
    <t>2021-08-16</t>
  </si>
  <si>
    <t>ZOTO GARCIA ANA LAURA</t>
  </si>
  <si>
    <t>PueS 15</t>
  </si>
  <si>
    <t>ROJAS MIRANDA CLAUDIA ROSA</t>
  </si>
  <si>
    <t>TC 01</t>
  </si>
  <si>
    <t>2022-09-13</t>
  </si>
  <si>
    <t>LOPEZ MOTA GUADALUPE DE JESUS</t>
  </si>
  <si>
    <t>Tlax Mon02</t>
  </si>
  <si>
    <t>528</t>
  </si>
  <si>
    <t>2021-04-30</t>
  </si>
  <si>
    <t>OVALOS LOPEZ MARIA DE LOS ANGELES</t>
  </si>
  <si>
    <t>NTla33</t>
  </si>
  <si>
    <t>199</t>
  </si>
  <si>
    <t>AVILA HERNANDEZ GLORIA</t>
  </si>
  <si>
    <t>Activos Total</t>
  </si>
  <si>
    <t>Bajas Total</t>
  </si>
  <si>
    <t>% Activos Total vs Plantilla Aut</t>
  </si>
  <si>
    <t>% Bajas Preventa vs Bajas Total</t>
  </si>
  <si>
    <t>Ingresos Total</t>
  </si>
  <si>
    <t>CORTES GUERRERO CARLOS ALEJANDRO</t>
  </si>
  <si>
    <t>GUERRERO VILLANUEVA MARCO ANTONIO</t>
  </si>
  <si>
    <t>VALDEZ LOPEZ DAVID</t>
  </si>
  <si>
    <t>ROTACION Y PLANTILLA AUTORIZADA OCT 2022</t>
  </si>
  <si>
    <t>BAJAS OCT 2022</t>
  </si>
  <si>
    <t>PREVENTA representa el 58% de bajas totales</t>
  </si>
  <si>
    <t>BAJAS PREVENTAS
OCT 2022</t>
  </si>
  <si>
    <t>BAJAS PREVENTAS POR SUPERVISOR OCT 2022</t>
  </si>
  <si>
    <t>VAZQUEZ SALDAÑA EDGAR IVAN</t>
  </si>
  <si>
    <t>MIGUEL GUZMAN OSVALDO OBED</t>
  </si>
  <si>
    <t>MARQUEZ MIGUEL JOSE JAVIER</t>
  </si>
  <si>
    <t>SANCHEZ SANCHEZ JOSE FERNANDO</t>
  </si>
  <si>
    <t>2022-10-04</t>
  </si>
  <si>
    <t>2022-10-21</t>
  </si>
  <si>
    <t>DE LA BARRERA AYIL RODRIGO XAVIER</t>
  </si>
  <si>
    <t>Camp MP 01</t>
  </si>
  <si>
    <t>2022-10-19</t>
  </si>
  <si>
    <t>2022-10-24</t>
  </si>
  <si>
    <t>ALAYERA DZIB PABLO ARTURO</t>
  </si>
  <si>
    <t>Camp MP 03</t>
  </si>
  <si>
    <t>37</t>
  </si>
  <si>
    <t>NAH CAN EDUARDO JAVIER</t>
  </si>
  <si>
    <t>2022-10-22</t>
  </si>
  <si>
    <t>241</t>
  </si>
  <si>
    <t>2022-03-03</t>
  </si>
  <si>
    <t>2022-10-30</t>
  </si>
  <si>
    <t>CORTINAS CHAVEZ JOSE GERARDO</t>
  </si>
  <si>
    <t>2022-10-31</t>
  </si>
  <si>
    <t>Oaxk 08</t>
  </si>
  <si>
    <t>1390</t>
  </si>
  <si>
    <t>2019-01-10</t>
  </si>
  <si>
    <t>CARRASCO ROJAS SANDRA AZUCENA</t>
  </si>
  <si>
    <t>Orizaba Mon02</t>
  </si>
  <si>
    <t>518</t>
  </si>
  <si>
    <t>2021-05-17</t>
  </si>
  <si>
    <t>2022-10-17</t>
  </si>
  <si>
    <t>ROSETE HERNANDEZ CARLOS DE JESUS</t>
  </si>
  <si>
    <t>2022-10-03</t>
  </si>
  <si>
    <t>Poza Rica Col 01</t>
  </si>
  <si>
    <t>2022-10-20</t>
  </si>
  <si>
    <t>HERNANDEZ ESCOBAR MONICA</t>
  </si>
  <si>
    <t>Poza Rica Col 03</t>
  </si>
  <si>
    <t>2022-10-28</t>
  </si>
  <si>
    <t>LIMA BARRIOS GUSTAVO</t>
  </si>
  <si>
    <t>Poza Rica Col 04</t>
  </si>
  <si>
    <t>DOMINGUEZ VIDAL VIRGINIO</t>
  </si>
  <si>
    <t>Poza Rica Col 05</t>
  </si>
  <si>
    <t>CHAVEZ HERNANDEZ SAUL</t>
  </si>
  <si>
    <t>Poza Rica Col 06</t>
  </si>
  <si>
    <t>SANCHEZ HERNANDEZ KARLA FRANCISCA</t>
  </si>
  <si>
    <t>Poza Rica Uni 02</t>
  </si>
  <si>
    <t>APARICIO MAURICIO JUAN CARLOS</t>
  </si>
  <si>
    <t>2022-10-26</t>
  </si>
  <si>
    <t>HERNANDEZ  CARLOS FRANCISCO</t>
  </si>
  <si>
    <t>CABRERA HERNANDEZ JOSE DANIEL</t>
  </si>
  <si>
    <t>PKC 03</t>
  </si>
  <si>
    <t>207</t>
  </si>
  <si>
    <t>2022-04-04</t>
  </si>
  <si>
    <t>CERVANTES ORTIZ JHOVANNY</t>
  </si>
  <si>
    <t>2022-06-30</t>
  </si>
  <si>
    <t>GARCIA MONTERO ARMANDO</t>
  </si>
  <si>
    <t>PuS CK08</t>
  </si>
  <si>
    <t>CERVANTES SANTISTEBAN JONATHAN RICARDO</t>
  </si>
  <si>
    <t>PuS CK19</t>
  </si>
  <si>
    <t>204</t>
  </si>
  <si>
    <t>2022-03-29</t>
  </si>
  <si>
    <t>ROSAS FLORES JUAN CARLOS</t>
  </si>
  <si>
    <t>34</t>
  </si>
  <si>
    <t>AGUILAR SANTIAGO FREDY</t>
  </si>
  <si>
    <t>MTZ TC02</t>
  </si>
  <si>
    <t>2022-10-18</t>
  </si>
  <si>
    <t>MUÑOZ SALAZAR NICOLAS</t>
  </si>
  <si>
    <t>ORNELAS FERNANDEZ JUAN ANTONIO</t>
  </si>
  <si>
    <t>TC 03</t>
  </si>
  <si>
    <t>118</t>
  </si>
  <si>
    <t>SUAREZ SANTOS LUIS FERNANDO</t>
  </si>
  <si>
    <t>TM 05</t>
  </si>
  <si>
    <t>MESTIZA VALERIO MARCOS</t>
  </si>
  <si>
    <t>HERNANEZ SANCHEZ NESTOR ALONSO</t>
  </si>
  <si>
    <t>NP 10</t>
  </si>
  <si>
    <t>88</t>
  </si>
  <si>
    <t>2022-07-21</t>
  </si>
  <si>
    <t>GUTIERREZ GOMEZ ALEJANDRA JOCELYN</t>
  </si>
  <si>
    <t>Villa2 R04</t>
  </si>
  <si>
    <t>193</t>
  </si>
  <si>
    <t>2022-04-12</t>
  </si>
  <si>
    <t>CRUZ GONZALEZ ERICK ALBERTO</t>
  </si>
  <si>
    <t>MONTIEL MEDICO OTHONIEL ANTONIO</t>
  </si>
  <si>
    <t>Xal 87</t>
  </si>
  <si>
    <t>1776</t>
  </si>
  <si>
    <t>2017-12-06</t>
  </si>
  <si>
    <t>LOPEZ SANCHEZ GUSTAVO</t>
  </si>
  <si>
    <t>Xal MP 02</t>
  </si>
  <si>
    <t>227</t>
  </si>
  <si>
    <t>2022-03-12</t>
  </si>
  <si>
    <t>2022-10-25</t>
  </si>
  <si>
    <t>ZAMORA DURAN OMAR SAID</t>
  </si>
  <si>
    <t>Xal MP 07</t>
  </si>
  <si>
    <t>123</t>
  </si>
  <si>
    <t>2022-06-14</t>
  </si>
  <si>
    <t>2022-10-15</t>
  </si>
  <si>
    <t>RIVAS CRUZ ALAN</t>
  </si>
  <si>
    <t>Xal MP 08</t>
  </si>
  <si>
    <t>116</t>
  </si>
  <si>
    <t>HERNANDEZ GUTIERREZ VICTOR MANUEL</t>
  </si>
  <si>
    <t>Xal MP 09</t>
  </si>
  <si>
    <t>109</t>
  </si>
  <si>
    <t>FLORES GALINDO MIGUEL ANGEL</t>
  </si>
  <si>
    <t>AVILA NAVARRO ARANTXA FARYDE</t>
  </si>
  <si>
    <t>ROTACION Y PLANTILLA AUTORIZADA NOV 2022</t>
  </si>
  <si>
    <t>BAJAS NOV 2022</t>
  </si>
  <si>
    <t>2022-11-21</t>
  </si>
  <si>
    <t>MARTINEZ RIVERA IVAN ARTURO</t>
  </si>
  <si>
    <t>Camp MP 02</t>
  </si>
  <si>
    <t>2022-11-07</t>
  </si>
  <si>
    <t>BONILLA AKE MARTE ALEJANDRO</t>
  </si>
  <si>
    <t>Ch Uni 06</t>
  </si>
  <si>
    <t>84</t>
  </si>
  <si>
    <t>2022-11-15</t>
  </si>
  <si>
    <t>OLIVAS ORTIZ EDMUNDO</t>
  </si>
  <si>
    <t>243</t>
  </si>
  <si>
    <t>2022-11-01</t>
  </si>
  <si>
    <t>CM 04</t>
  </si>
  <si>
    <t>2022-03-19</t>
  </si>
  <si>
    <t>2022-11-17</t>
  </si>
  <si>
    <t>ANDUJO MARTINEZ SAMUEL</t>
  </si>
  <si>
    <t>MFCoA 03</t>
  </si>
  <si>
    <t>2022-11-23</t>
  </si>
  <si>
    <t>BAAS DZIB DIDIER JOEL</t>
  </si>
  <si>
    <t>Orizaba Col-Kel 07</t>
  </si>
  <si>
    <t>87</t>
  </si>
  <si>
    <t>2022-11-25</t>
  </si>
  <si>
    <t>JIMENEZ BUSTAMANTE JOSE DAVID</t>
  </si>
  <si>
    <t>SANCHEZ SANCHEZ HARUKI</t>
  </si>
  <si>
    <t>ORI AO 08</t>
  </si>
  <si>
    <t>2022-11-11</t>
  </si>
  <si>
    <t>RAMOS ROJAS EDGARDO</t>
  </si>
  <si>
    <t>2022-11-10</t>
  </si>
  <si>
    <t>CASTAÑEDA LOPEZ ANGEL DE DIOS</t>
  </si>
  <si>
    <t>Poza Rica Mon 02</t>
  </si>
  <si>
    <t>CASTELAN CRUZ VICTOR BLADIMIR</t>
  </si>
  <si>
    <t>Poza Rica Mon 04</t>
  </si>
  <si>
    <t>2022-11-16</t>
  </si>
  <si>
    <t>RUMUALDO ROMERO MAGDALENA</t>
  </si>
  <si>
    <t>Poza Rica Mon 06</t>
  </si>
  <si>
    <t>2022-11-04</t>
  </si>
  <si>
    <t>LUCAS MERIDA PERLA ESMERALDA</t>
  </si>
  <si>
    <t>Poza Rica P&amp;G 01</t>
  </si>
  <si>
    <t>2022-11-03</t>
  </si>
  <si>
    <t>GARCIA VICENTE ZURIEL</t>
  </si>
  <si>
    <t>Poza Rica P&amp;G 03</t>
  </si>
  <si>
    <t>VALDES ALVARADO ALFONSO</t>
  </si>
  <si>
    <t>Poza Rica Uni 01</t>
  </si>
  <si>
    <t>IBARRA MARTINEZ OMAR ELI</t>
  </si>
  <si>
    <t>2022-10-27</t>
  </si>
  <si>
    <t>2022-11-02</t>
  </si>
  <si>
    <t>CURIEL PEREZ ANGEL ENRIQUE</t>
  </si>
  <si>
    <t>Poza Rica Uni 03</t>
  </si>
  <si>
    <t>PONCE VICENTE VICTOR MANUEL</t>
  </si>
  <si>
    <t>Poza Rica Uni 05</t>
  </si>
  <si>
    <t>SILVA LICONA ARTURO</t>
  </si>
  <si>
    <t>RAMIREZ ECHEVERRIA JOSE LUIS</t>
  </si>
  <si>
    <t>PSKC 02</t>
  </si>
  <si>
    <t>RAMOS TREJO GILDARDO MICHEL</t>
  </si>
  <si>
    <t>PSKC 10</t>
  </si>
  <si>
    <t>CRUZ ABREGO JUAN FRANCISCO</t>
  </si>
  <si>
    <t>2022-11-24</t>
  </si>
  <si>
    <t>GONZALEZ MORAN HAMMURABI</t>
  </si>
  <si>
    <t>AGUILAR REYES ROBERTO CARLOS</t>
  </si>
  <si>
    <t>PuS CK17</t>
  </si>
  <si>
    <t>2022-11-09</t>
  </si>
  <si>
    <t>PLACENCIA VETZ ARMANDO NICOLAS</t>
  </si>
  <si>
    <t>MTZ U02</t>
  </si>
  <si>
    <t>114</t>
  </si>
  <si>
    <t>RODRIGUEZ REYES PEDRO</t>
  </si>
  <si>
    <t>TC 04</t>
  </si>
  <si>
    <t>2022-11-14</t>
  </si>
  <si>
    <t>SANCHEZ LASSERRE JUAN ANTONIO</t>
  </si>
  <si>
    <t>47</t>
  </si>
  <si>
    <t>GONZALEZ BARRERA AGUSTIN</t>
  </si>
  <si>
    <t>TU 03</t>
  </si>
  <si>
    <t>214</t>
  </si>
  <si>
    <t>2022-04-14</t>
  </si>
  <si>
    <t>HERNANDEZ LOPEZ DULCE ARELI</t>
  </si>
  <si>
    <t>TU 05</t>
  </si>
  <si>
    <t>319</t>
  </si>
  <si>
    <t>2021-12-30</t>
  </si>
  <si>
    <t>SUSTAITA HERRERA MORONI</t>
  </si>
  <si>
    <t>ARAGON ALVA CESAR HEDIÑO</t>
  </si>
  <si>
    <t>Tlax Mon09</t>
  </si>
  <si>
    <t>MARQUEZ VALENCIA FELIPE DE JESUS</t>
  </si>
  <si>
    <t>Tux CK10</t>
  </si>
  <si>
    <t>316</t>
  </si>
  <si>
    <t>2021-12-21</t>
  </si>
  <si>
    <t>CHANONA SANCHEZ CESAR DANIEL</t>
  </si>
  <si>
    <t>PEREZ CRUZ RAMIRO</t>
  </si>
  <si>
    <t>PASCACIO THOMAS JORGE ALBERTO</t>
  </si>
  <si>
    <t>SC Uni-AlEn 01</t>
  </si>
  <si>
    <t>103</t>
  </si>
  <si>
    <t>GOMEZ HERNANDEZ THIFANY YAZMIN</t>
  </si>
  <si>
    <t>Tux CK07</t>
  </si>
  <si>
    <t>RAMIREZ MARTINEZ JUAN ANTONIO</t>
  </si>
  <si>
    <t>GOMEZ PEREZ MANUEL DE JESUS</t>
  </si>
  <si>
    <t>2022-11-12</t>
  </si>
  <si>
    <t>PEREZ GUTIERREZ MARIA DEL CARMEN</t>
  </si>
  <si>
    <t>NP 12</t>
  </si>
  <si>
    <t>2022-05-10</t>
  </si>
  <si>
    <t>DOMINGUEZ GARCIA REYNA VALERIA</t>
  </si>
  <si>
    <t>2022-11-26</t>
  </si>
  <si>
    <t>VAZQUEZ SANTOS EMMANUEL ZEZEU</t>
  </si>
  <si>
    <t>Ver DSM 07</t>
  </si>
  <si>
    <t>2022-11-22</t>
  </si>
  <si>
    <t>RODRIGUEZ CARMONA SERGIO</t>
  </si>
  <si>
    <t>RODRIGUEZ OCAMPO ALFONSO HELI</t>
  </si>
  <si>
    <t>Vera Col-Kel 08</t>
  </si>
  <si>
    <t>178</t>
  </si>
  <si>
    <t>HERNANDEZ GARCIA ANGEL GABRIEL</t>
  </si>
  <si>
    <t>Xal 85</t>
  </si>
  <si>
    <t>OJEDA HERNANDEZ ALBERTO</t>
  </si>
  <si>
    <t>Xal 89</t>
  </si>
  <si>
    <t>JIMENEZ MORENO JOSE LUIS</t>
  </si>
  <si>
    <t>SUPELENTE DE PREVENTA</t>
  </si>
  <si>
    <t>BAJAS PREVENTAS NOV 2022</t>
  </si>
  <si>
    <t>BAJAS PREVENTAS POR SUPERVISOR NOV 2022</t>
  </si>
  <si>
    <t>RIVAS SANCHEZ RICARDO</t>
  </si>
  <si>
    <t>RAMOS REYES ROLANDO</t>
  </si>
  <si>
    <t>AMADOR RAMIREZ LORENA</t>
  </si>
  <si>
    <t>SOSA FRANCISCO ADALBERTO</t>
  </si>
  <si>
    <t>ESTRADA LOPEZ FERNANDO REMIGIO</t>
  </si>
  <si>
    <t>INGRESOS PREVENTA NOV 2022</t>
  </si>
  <si>
    <t>TOTAL</t>
  </si>
  <si>
    <t>PREVENTA representa el 64% de bajas totales</t>
  </si>
  <si>
    <t>INGRESOS NOV 2022</t>
  </si>
  <si>
    <t>PUEBLA NORTE</t>
  </si>
  <si>
    <t>PUEBLA SUR</t>
  </si>
  <si>
    <t>ROTACION Y PLANTILLA AUTORIZADA DIC 2022</t>
  </si>
  <si>
    <t>BAJAS DIC 2022</t>
  </si>
  <si>
    <t>BAJAS PREVENTAS DIC 2022</t>
  </si>
  <si>
    <t>BAJAS PREVENTAS POR SUPERVISOR DIC 2022</t>
  </si>
  <si>
    <t>INGRESOS DIC 2022</t>
  </si>
  <si>
    <t>INGRESOS PREVENTA DIC 2022</t>
  </si>
  <si>
    <t>2022-05-23</t>
  </si>
  <si>
    <t>Campeche Penafiel 03</t>
  </si>
  <si>
    <t>544</t>
  </si>
  <si>
    <t>2021-06-07</t>
  </si>
  <si>
    <t>2022-12-03</t>
  </si>
  <si>
    <t>CU CHAN JOSE LUIS</t>
  </si>
  <si>
    <t>Campeche Penafiel 04</t>
  </si>
  <si>
    <t>2022-12-07</t>
  </si>
  <si>
    <t>2022-12-12</t>
  </si>
  <si>
    <t>RIVERO LEON ROBERTO JESUS</t>
  </si>
  <si>
    <t>2022-09-27</t>
  </si>
  <si>
    <t>2022-12-19</t>
  </si>
  <si>
    <t>2022-12-29</t>
  </si>
  <si>
    <t>CEBALLOS MANZANERO ASALIA ELIZABETH</t>
  </si>
  <si>
    <t>297</t>
  </si>
  <si>
    <t>2022-02-14</t>
  </si>
  <si>
    <t>2022-12-08</t>
  </si>
  <si>
    <t>PEREZ SUAREZ MITZI IRERI</t>
  </si>
  <si>
    <t>Ch Uni 08</t>
  </si>
  <si>
    <t>2022-06-29</t>
  </si>
  <si>
    <t>2022-12-24</t>
  </si>
  <si>
    <t>PADILLA CASTILLO CESAR</t>
  </si>
  <si>
    <t>CM 01</t>
  </si>
  <si>
    <t>1427</t>
  </si>
  <si>
    <t>2019-01-29</t>
  </si>
  <si>
    <t>2022-12-26</t>
  </si>
  <si>
    <t>DIAZ CASTILLO RAMON EDGAR</t>
  </si>
  <si>
    <t>33</t>
  </si>
  <si>
    <t>CERDA CASTRO JORGE EDUARDO</t>
  </si>
  <si>
    <t>MK 05</t>
  </si>
  <si>
    <t>809</t>
  </si>
  <si>
    <t>2020-09-25</t>
  </si>
  <si>
    <t>2022-12-13</t>
  </si>
  <si>
    <t>GARCIA UICAB JULIO ADRIAN</t>
  </si>
  <si>
    <t>MA 01</t>
  </si>
  <si>
    <t>2022-12-05</t>
  </si>
  <si>
    <t>POLANCO BALAM RAUL ENRIQUE</t>
  </si>
  <si>
    <t>MARTINEZ HERNANDEZ ERIK</t>
  </si>
  <si>
    <t>2022-12-16</t>
  </si>
  <si>
    <t>HUERTA HERNANDEZ JAIME</t>
  </si>
  <si>
    <t>2022-11-08</t>
  </si>
  <si>
    <t>2022-12-27</t>
  </si>
  <si>
    <t>GARCIA PEREZ DEBORA YAJAIRA</t>
  </si>
  <si>
    <t>Poza Rica Uni 04</t>
  </si>
  <si>
    <t>74</t>
  </si>
  <si>
    <t>2022-12-23</t>
  </si>
  <si>
    <t>NAVA DEL RIO ANAYELI</t>
  </si>
  <si>
    <t>Poza Rica Uni 06</t>
  </si>
  <si>
    <t>2022-10-14</t>
  </si>
  <si>
    <t>2022-12-22</t>
  </si>
  <si>
    <t>LOPEZ CRUZ OMAR DAVID</t>
  </si>
  <si>
    <t>P Izu Uni 01</t>
  </si>
  <si>
    <t>175</t>
  </si>
  <si>
    <t>SEDEÑO MEJIA JOSE OCTAVIO</t>
  </si>
  <si>
    <t>P Izu Uni 02</t>
  </si>
  <si>
    <t>380</t>
  </si>
  <si>
    <t>2022-12-14</t>
  </si>
  <si>
    <t>RENDON RAMIREZ PEDRO</t>
  </si>
  <si>
    <t>PKC 04</t>
  </si>
  <si>
    <t>1326</t>
  </si>
  <si>
    <t>2019-04-22</t>
  </si>
  <si>
    <t>VICTORIANO MENDOZA GOVANNA</t>
  </si>
  <si>
    <t>VAZQUEZ VAZQUEZ OSCAR</t>
  </si>
  <si>
    <t>PKC 08</t>
  </si>
  <si>
    <t>182</t>
  </si>
  <si>
    <t>SANCHEZ GALLEGOS BEATRIZ ADRIANA</t>
  </si>
  <si>
    <t>2022-12-21</t>
  </si>
  <si>
    <t>VIVANCO ARENAS EDUARDO MARTIN</t>
  </si>
  <si>
    <t>MTZ M03</t>
  </si>
  <si>
    <t>BONILLA DIAZ JESUS ADRIAN</t>
  </si>
  <si>
    <t>2022-12-15</t>
  </si>
  <si>
    <t>LOPEZ FLORES ALICIA</t>
  </si>
  <si>
    <t>ANTONIO TETEL LUIS ANGEL</t>
  </si>
  <si>
    <t>TM 04</t>
  </si>
  <si>
    <t>SANTOS ANZURES JOAQUIN</t>
  </si>
  <si>
    <t>TU 01</t>
  </si>
  <si>
    <t>203</t>
  </si>
  <si>
    <t>BELLO ALFONSO MAURA</t>
  </si>
  <si>
    <t>NTlax CK07</t>
  </si>
  <si>
    <t>996</t>
  </si>
  <si>
    <t>2020-04-07</t>
  </si>
  <si>
    <t>RUIZ SANCHEZ ANTONIO GABRIEL</t>
  </si>
  <si>
    <t>NP 03</t>
  </si>
  <si>
    <t>242</t>
  </si>
  <si>
    <t>2022-12-09</t>
  </si>
  <si>
    <t>GUTIERREZ ROBLES GABRIELA</t>
  </si>
  <si>
    <t>HERNANDEZ MORALES EDGAR</t>
  </si>
  <si>
    <t>VU 02</t>
  </si>
  <si>
    <t>293</t>
  </si>
  <si>
    <t>2022-02-15</t>
  </si>
  <si>
    <t>PALMA LOPEZ LUIS FELIPE</t>
  </si>
  <si>
    <t>Ver DSM 01</t>
  </si>
  <si>
    <t>361</t>
  </si>
  <si>
    <t>2021-12-14</t>
  </si>
  <si>
    <t>2022-12-10</t>
  </si>
  <si>
    <t>PEREZ HERNANDEZ GERARDO ALBERTO</t>
  </si>
  <si>
    <t>VAZQUEZ GONZALEZ FRANCISCO JAVIER</t>
  </si>
  <si>
    <t>2022-12-28</t>
  </si>
  <si>
    <t>SALAZAR CASTILLO RUBI SADAI</t>
  </si>
  <si>
    <t>Vera Col-Kel 03</t>
  </si>
  <si>
    <t>2021-12-13</t>
  </si>
  <si>
    <t>2022-12-01</t>
  </si>
  <si>
    <t>CEBALLOS CABRERA FERNANDO</t>
  </si>
  <si>
    <t>RINCON CHIMEO LEONEL IVAN</t>
  </si>
  <si>
    <t>Xal Mon10</t>
  </si>
  <si>
    <t>CARO DIAZ MARISOL</t>
  </si>
  <si>
    <t>VALENCIA FLORES XARENI</t>
  </si>
  <si>
    <t>CHAVEZ PALACIOS ANGEL DANIEL</t>
  </si>
  <si>
    <t>PREVENTA representa el 41% de bajas totales</t>
  </si>
  <si>
    <t>En los últimos 4 meses se puede ver que en PREVENTAS hay más ingresos que bajas, lo cual muestra que a pesar de la rotación hay más rutas cubiertas</t>
  </si>
  <si>
    <t>MONTES YBAÑEZ SEBASTIAN</t>
  </si>
  <si>
    <t>2023-01-13</t>
  </si>
  <si>
    <t>2023-01-09</t>
  </si>
  <si>
    <t>URIBE TRIANO MICHELLE ESTEFANIA</t>
  </si>
  <si>
    <t>2023-01-04</t>
  </si>
  <si>
    <t>105</t>
  </si>
  <si>
    <t>GOMEZ DE LA CRUZ OSCAR LUIS</t>
  </si>
  <si>
    <t>2023-01-07</t>
  </si>
  <si>
    <t>93</t>
  </si>
  <si>
    <t>Villa02</t>
  </si>
  <si>
    <t>RAMIREZ CARBAJAL ROXANA</t>
  </si>
  <si>
    <t>2023-01-06</t>
  </si>
  <si>
    <t>CRUZ AVILA SINDY JANE</t>
  </si>
  <si>
    <t>80</t>
  </si>
  <si>
    <t>SARMIENTO SARMIENTO JORGE WILLIAMS</t>
  </si>
  <si>
    <t>2023-01-02</t>
  </si>
  <si>
    <t>2022-01-26</t>
  </si>
  <si>
    <t>341</t>
  </si>
  <si>
    <t>NP 06</t>
  </si>
  <si>
    <t>CHANONA SANCHEZ ARTURO</t>
  </si>
  <si>
    <t>2023-01-16</t>
  </si>
  <si>
    <t>2020-04-14</t>
  </si>
  <si>
    <t>1007</t>
  </si>
  <si>
    <t>Tux CK12</t>
  </si>
  <si>
    <t>JIMENEZ MORALES JESUS</t>
  </si>
  <si>
    <t>2023-01-24</t>
  </si>
  <si>
    <t>287</t>
  </si>
  <si>
    <t>Tux CK08</t>
  </si>
  <si>
    <t>HERNANDEZ HERNANDEZ GUILLERMO ISRAEL</t>
  </si>
  <si>
    <t>MERLO GEORGE JESUS GABRIEL</t>
  </si>
  <si>
    <t>147</t>
  </si>
  <si>
    <t>NTla21</t>
  </si>
  <si>
    <t>PAULINO RODRIGUEZ MARIBEL</t>
  </si>
  <si>
    <t>TU 06</t>
  </si>
  <si>
    <t>SANCHEZ MERINO RUBEN</t>
  </si>
  <si>
    <t>2023-02-01</t>
  </si>
  <si>
    <t>LUNA SALAZAR CESAR</t>
  </si>
  <si>
    <t>2023-01-10</t>
  </si>
  <si>
    <t>HERRERA VAZQUEZ JUDITH</t>
  </si>
  <si>
    <t>2023-01-12</t>
  </si>
  <si>
    <t>2020-04-30</t>
  </si>
  <si>
    <t>987</t>
  </si>
  <si>
    <t>RAMOS PALACIOS JOSE MARIO</t>
  </si>
  <si>
    <t>2023-01-25</t>
  </si>
  <si>
    <t>162</t>
  </si>
  <si>
    <t>PueS 09</t>
  </si>
  <si>
    <t>LOPEZ NAVA VANESSA LISBETH</t>
  </si>
  <si>
    <t>2023-01-03</t>
  </si>
  <si>
    <t>HERNANDEZ RAMIREZ DULCE IRAIDES</t>
  </si>
  <si>
    <t>2022-04-25</t>
  </si>
  <si>
    <t>266</t>
  </si>
  <si>
    <t>PuS CK02</t>
  </si>
  <si>
    <t>DURAN RAMIREZ MIGUEL MAURICIO</t>
  </si>
  <si>
    <t>MENDOZA LOPEZ MARITZA</t>
  </si>
  <si>
    <t>2023-01-19</t>
  </si>
  <si>
    <t>2022-01-17</t>
  </si>
  <si>
    <t>367</t>
  </si>
  <si>
    <t>JAIMES WONG ISRAEL</t>
  </si>
  <si>
    <t>TAPIA GALENO INOCENCIO</t>
  </si>
  <si>
    <t>MORALES GARCIA ALDO</t>
  </si>
  <si>
    <t>GUZMAN GARCIA ALONSO GIBRAN</t>
  </si>
  <si>
    <t>2023-01-23</t>
  </si>
  <si>
    <t>VILLEGAS LUNA VALENTINA</t>
  </si>
  <si>
    <t>Poza Rica Mon 03</t>
  </si>
  <si>
    <t>SANCHEZ MEDINA JORGE ALEJANDRO</t>
  </si>
  <si>
    <t>2021-11-03</t>
  </si>
  <si>
    <t>425</t>
  </si>
  <si>
    <t>MK 06</t>
  </si>
  <si>
    <t>PEREZ PEREZ ALEXIS</t>
  </si>
  <si>
    <t>2023-01-11</t>
  </si>
  <si>
    <t>CM 05</t>
  </si>
  <si>
    <t>RUBIO GONZALEZ JUAN MANUEL</t>
  </si>
  <si>
    <t>2019-08-05</t>
  </si>
  <si>
    <t>1256</t>
  </si>
  <si>
    <t>CM 03</t>
  </si>
  <si>
    <t>ARAGON GUTIERREZ JESUS DAVID</t>
  </si>
  <si>
    <t>PARRA RUIZ CHRISTOPHER FRANCISCO</t>
  </si>
  <si>
    <t>2022-12-30</t>
  </si>
  <si>
    <t>LOPEZ VERA JORGE LUIS</t>
  </si>
  <si>
    <t>2020-11-16</t>
  </si>
  <si>
    <t>807</t>
  </si>
  <si>
    <t>PARRAL MARS MG03</t>
  </si>
  <si>
    <t>MARRUFO MEDINA MANUEL</t>
  </si>
  <si>
    <t>2020-11-19</t>
  </si>
  <si>
    <t>804</t>
  </si>
  <si>
    <t>PARRAL MARS MG02</t>
  </si>
  <si>
    <t>CANO CHAVEZ FELIPE</t>
  </si>
  <si>
    <t>MARTINEZ ESTRELLA GUADALUPE DEL SOCORRO</t>
  </si>
  <si>
    <t>GALLAGA RAMIREZ MIRIAN</t>
  </si>
  <si>
    <t>2021-06-24</t>
  </si>
  <si>
    <t>558</t>
  </si>
  <si>
    <t>TALANGO CHAVEZ LUIS DOMINGO</t>
  </si>
  <si>
    <t>2022-06-10</t>
  </si>
  <si>
    <t>206</t>
  </si>
  <si>
    <t>Camp MP 05</t>
  </si>
  <si>
    <t>71</t>
  </si>
  <si>
    <t>Cam Penafiel F03</t>
  </si>
  <si>
    <t>HERNANDEZ OJEDA JOSE DE JESUS</t>
  </si>
  <si>
    <t>QUIÑONES CAN LIZANDRO ARSENIO</t>
  </si>
  <si>
    <t>2023-01-28</t>
  </si>
  <si>
    <t>101</t>
  </si>
  <si>
    <t>BAJAS PREVENTAS POR SUPERVISOR ENE 2023</t>
  </si>
  <si>
    <t>BAJAS PREVENTAS ENE 2023</t>
  </si>
  <si>
    <t>BAJAS ENE 2023</t>
  </si>
  <si>
    <t>ROTACION Y PLANTILLA AUTORIZADA ENE 2023</t>
  </si>
  <si>
    <t>% ROTACION</t>
  </si>
  <si>
    <t>ACTIVOS</t>
  </si>
  <si>
    <t>BAJAS</t>
  </si>
  <si>
    <t>INGRESOS PREVENTA ENE 2023</t>
  </si>
  <si>
    <t>INGRESOS ENE 2023</t>
  </si>
  <si>
    <t>% ROTACION ENE 2023</t>
  </si>
  <si>
    <t>% ROTACION POR SUPERVISOR ENE 2023</t>
  </si>
  <si>
    <t>DONNADIEU MAURICE ADOLFO JOSE</t>
  </si>
  <si>
    <t>SAMPERIO MANRIQUE CHRISTIAN JESUS</t>
  </si>
  <si>
    <t>ZOZAYA NOH RAUL ARMANDO</t>
  </si>
  <si>
    <t>MUÑOZ HERNANDEZ JOSE ALBERTO</t>
  </si>
  <si>
    <t>TORRES ORTIZ JUAN CARLOS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</si>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</sst>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6" tint="0.39997558519241921"/>
        <bgColor theme="4"/>
      </patternFill>
    </fill>
  </fills>
  <borders count="37">
    <border>
      <left/>
      <right/>
      <top/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7E7E7E"/>
      </left>
      <right/>
      <top style="thin">
        <color rgb="FF7E7E7E"/>
      </top>
      <bottom style="thin">
        <color rgb="FF7E7E7E"/>
      </bottom>
      <diagonal/>
    </border>
    <border>
      <left style="medium">
        <color indexed="64"/>
      </left>
      <right style="thin">
        <color rgb="FF7E7E7E"/>
      </right>
      <top style="medium">
        <color indexed="64"/>
      </top>
      <bottom style="thin">
        <color rgb="FF7E7E7E"/>
      </bottom>
      <diagonal/>
    </border>
    <border>
      <left style="thin">
        <color rgb="FF7E7E7E"/>
      </left>
      <right style="thin">
        <color rgb="FF7E7E7E"/>
      </right>
      <top style="medium">
        <color indexed="64"/>
      </top>
      <bottom style="thin">
        <color rgb="FF7E7E7E"/>
      </bottom>
      <diagonal/>
    </border>
    <border>
      <left style="thin">
        <color rgb="FF7E7E7E"/>
      </left>
      <right style="medium">
        <color indexed="64"/>
      </right>
      <top style="medium">
        <color indexed="64"/>
      </top>
      <bottom style="thin">
        <color rgb="FF7E7E7E"/>
      </bottom>
      <diagonal/>
    </border>
    <border>
      <left/>
      <right style="thin">
        <color rgb="FF7E7E7E"/>
      </right>
      <top style="medium">
        <color indexed="64"/>
      </top>
      <bottom style="thin">
        <color rgb="FF7E7E7E"/>
      </bottom>
      <diagonal/>
    </border>
    <border>
      <left style="thin">
        <color rgb="FF7E7E7E"/>
      </left>
      <right style="medium">
        <color indexed="64"/>
      </right>
      <top style="thin">
        <color rgb="FF7E7E7E"/>
      </top>
      <bottom style="thin">
        <color rgb="FF7E7E7E"/>
      </bottom>
      <diagonal/>
    </border>
    <border>
      <left/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medium">
        <color indexed="64"/>
      </bottom>
      <diagonal/>
    </border>
    <border>
      <left style="thin">
        <color rgb="FF7E7E7E"/>
      </left>
      <right style="medium">
        <color indexed="64"/>
      </right>
      <top style="thin">
        <color rgb="FF7E7E7E"/>
      </top>
      <bottom style="medium">
        <color indexed="64"/>
      </bottom>
      <diagonal/>
    </border>
    <border>
      <left/>
      <right style="thin">
        <color rgb="FF7E7E7E"/>
      </right>
      <top style="thin">
        <color rgb="FF7E7E7E"/>
      </top>
      <bottom style="medium">
        <color indexed="64"/>
      </bottom>
      <diagonal/>
    </border>
    <border>
      <left style="thin">
        <color rgb="FF7E7E7E"/>
      </left>
      <right style="thin">
        <color rgb="FF7E7E7E"/>
      </right>
      <top/>
      <bottom style="thin">
        <color rgb="FF7E7E7E"/>
      </bottom>
      <diagonal/>
    </border>
    <border>
      <left style="medium">
        <color indexed="64"/>
      </left>
      <right style="thin">
        <color rgb="FF7E7E7E"/>
      </right>
      <top style="thin">
        <color rgb="FF7E7E7E"/>
      </top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/>
      <diagonal/>
    </border>
    <border>
      <left style="thin">
        <color rgb="FF7E7E7E"/>
      </left>
      <right style="medium">
        <color indexed="64"/>
      </right>
      <top style="thin">
        <color rgb="FF7E7E7E"/>
      </top>
      <bottom/>
      <diagonal/>
    </border>
    <border>
      <left/>
      <right style="thin">
        <color rgb="FF7E7E7E"/>
      </right>
      <top style="thin">
        <color rgb="FF7E7E7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E7E7E"/>
      </left>
      <right style="medium">
        <color indexed="64"/>
      </right>
      <top/>
      <bottom style="thin">
        <color rgb="FF7E7E7E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textRotation="90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/>
    <xf numFmtId="0" fontId="0" fillId="0" borderId="13" xfId="0" applyBorder="1" applyAlignment="1">
      <alignment vertical="center" textRotation="90" wrapText="1"/>
    </xf>
    <xf numFmtId="0" fontId="0" fillId="0" borderId="14" xfId="0" applyBorder="1" applyAlignment="1">
      <alignment vertical="center" textRotation="90" wrapText="1"/>
    </xf>
    <xf numFmtId="0" fontId="0" fillId="0" borderId="15" xfId="0" applyBorder="1" applyAlignment="1">
      <alignment vertical="center" textRotation="90" wrapText="1"/>
    </xf>
    <xf numFmtId="0" fontId="0" fillId="0" borderId="16" xfId="0" applyBorder="1" applyAlignment="1">
      <alignment vertical="center" textRotation="90" wrapText="1"/>
    </xf>
    <xf numFmtId="164" fontId="0" fillId="0" borderId="0" xfId="1" applyNumberFormat="1" applyFont="1"/>
    <xf numFmtId="0" fontId="0" fillId="2" borderId="0" xfId="0" applyFill="1"/>
    <xf numFmtId="0" fontId="0" fillId="2" borderId="2" xfId="0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6" fontId="0" fillId="3" borderId="0" xfId="0" applyNumberFormat="1" applyFill="1" applyAlignment="1">
      <alignment horizontal="center" vertical="center"/>
    </xf>
    <xf numFmtId="0" fontId="0" fillId="3" borderId="17" xfId="0" applyFill="1" applyBorder="1" applyAlignment="1">
      <alignment horizontal="center" textRotation="90"/>
    </xf>
    <xf numFmtId="0" fontId="1" fillId="3" borderId="17" xfId="0" applyFont="1" applyFill="1" applyBorder="1" applyAlignment="1">
      <alignment horizontal="right" vertical="center"/>
    </xf>
    <xf numFmtId="164" fontId="0" fillId="3" borderId="18" xfId="0" applyNumberFormat="1" applyFill="1" applyBorder="1"/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1" applyFo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" fontId="0" fillId="0" borderId="0" xfId="0" applyNumberFormat="1" applyAlignment="1">
      <alignment textRotation="90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21" xfId="1" applyNumberFormat="1" applyFont="1" applyBorder="1"/>
    <xf numFmtId="164" fontId="0" fillId="3" borderId="0" xfId="1" applyNumberFormat="1" applyFont="1" applyFill="1" applyAlignment="1">
      <alignment horizont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1" applyFont="1" applyAlignment="1">
      <alignment horizontal="center"/>
    </xf>
    <xf numFmtId="0" fontId="1" fillId="0" borderId="17" xfId="0" applyFont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17" xfId="0" applyBorder="1" applyAlignment="1">
      <alignment horizontal="left" vertical="top" wrapText="1"/>
    </xf>
    <xf numFmtId="0" fontId="4" fillId="0" borderId="0" xfId="0" applyFont="1"/>
    <xf numFmtId="0" fontId="0" fillId="0" borderId="17" xfId="0" applyBorder="1"/>
    <xf numFmtId="0" fontId="0" fillId="0" borderId="0" xfId="0" applyAlignment="1">
      <alignment wrapTex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4" fontId="3" fillId="4" borderId="25" xfId="1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0" fillId="5" borderId="0" xfId="0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0" fillId="0" borderId="17" xfId="1" applyFont="1" applyBorder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 applyFill="1" applyAlignment="1">
      <alignment horizontal="center"/>
    </xf>
    <xf numFmtId="164" fontId="3" fillId="4" borderId="17" xfId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top" wrapText="1"/>
    </xf>
    <xf numFmtId="164" fontId="0" fillId="0" borderId="17" xfId="1" applyNumberFormat="1" applyFont="1" applyBorder="1" applyAlignment="1">
      <alignment horizontal="center" vertical="top" wrapText="1"/>
    </xf>
    <xf numFmtId="164" fontId="3" fillId="4" borderId="17" xfId="1" applyNumberFormat="1" applyFont="1" applyFill="1" applyBorder="1" applyAlignment="1">
      <alignment wrapText="1"/>
    </xf>
    <xf numFmtId="0" fontId="0" fillId="0" borderId="17" xfId="0" applyBorder="1" applyAlignment="1">
      <alignment wrapText="1"/>
    </xf>
    <xf numFmtId="9" fontId="0" fillId="0" borderId="17" xfId="1" applyFont="1" applyFill="1" applyBorder="1" applyAlignment="1">
      <alignment horizontal="center"/>
    </xf>
    <xf numFmtId="9" fontId="0" fillId="0" borderId="0" xfId="1" applyFont="1" applyFill="1" applyAlignment="1">
      <alignment horizontal="left"/>
    </xf>
    <xf numFmtId="0" fontId="3" fillId="7" borderId="17" xfId="0" applyFont="1" applyFill="1" applyBorder="1" applyAlignment="1">
      <alignment horizontal="center" vertical="center" wrapText="1"/>
    </xf>
    <xf numFmtId="164" fontId="0" fillId="3" borderId="17" xfId="1" applyNumberFormat="1" applyFont="1" applyFill="1" applyBorder="1" applyAlignment="1">
      <alignment horizontal="center"/>
    </xf>
    <xf numFmtId="0" fontId="0" fillId="3" borderId="0" xfId="0" applyFill="1"/>
    <xf numFmtId="9" fontId="0" fillId="0" borderId="0" xfId="0" applyNumberFormat="1"/>
    <xf numFmtId="164" fontId="3" fillId="4" borderId="17" xfId="1" applyNumberFormat="1" applyFont="1" applyFill="1" applyBorder="1" applyAlignment="1">
      <alignment horizontal="center" wrapText="1"/>
    </xf>
    <xf numFmtId="9" fontId="0" fillId="0" borderId="23" xfId="1" applyFont="1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0" fillId="0" borderId="26" xfId="0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1" fillId="0" borderId="29" xfId="0" applyFont="1" applyBorder="1" applyAlignment="1">
      <alignment horizontal="right" vertical="top" wrapText="1"/>
    </xf>
    <xf numFmtId="1" fontId="0" fillId="3" borderId="17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164" fontId="7" fillId="3" borderId="17" xfId="1" applyNumberFormat="1" applyFont="1" applyFill="1" applyBorder="1" applyAlignment="1">
      <alignment horizontal="center"/>
    </xf>
    <xf numFmtId="164" fontId="8" fillId="3" borderId="17" xfId="1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right" vertical="top" wrapText="1"/>
    </xf>
    <xf numFmtId="0" fontId="0" fillId="0" borderId="29" xfId="0" applyBorder="1" applyAlignment="1">
      <alignment horizontal="center"/>
    </xf>
    <xf numFmtId="9" fontId="0" fillId="0" borderId="17" xfId="1" applyFont="1" applyBorder="1" applyAlignment="1">
      <alignment horizontal="center" vertical="top" wrapText="1"/>
    </xf>
    <xf numFmtId="164" fontId="0" fillId="0" borderId="0" xfId="1" applyNumberFormat="1" applyFont="1" applyFill="1" applyBorder="1" applyAlignment="1">
      <alignment horizontal="center" vertical="top" wrapText="1"/>
    </xf>
    <xf numFmtId="9" fontId="0" fillId="0" borderId="0" xfId="1" applyFont="1" applyFill="1" applyBorder="1" applyAlignment="1">
      <alignment horizontal="center" vertical="top" wrapText="1"/>
    </xf>
    <xf numFmtId="0" fontId="9" fillId="0" borderId="0" xfId="0" applyFont="1"/>
    <xf numFmtId="0" fontId="0" fillId="0" borderId="31" xfId="0" applyBorder="1" applyAlignment="1">
      <alignment horizontal="center" vertical="top"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 vertical="top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9" fontId="0" fillId="0" borderId="0" xfId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9" fontId="0" fillId="0" borderId="31" xfId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9" fontId="0" fillId="0" borderId="31" xfId="1" applyFont="1" applyBorder="1" applyAlignment="1">
      <alignment horizontal="center" vertical="top" wrapText="1"/>
    </xf>
    <xf numFmtId="10" fontId="0" fillId="0" borderId="31" xfId="1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right" vertical="top" wrapText="1"/>
    </xf>
    <xf numFmtId="0" fontId="0" fillId="0" borderId="31" xfId="0" applyBorder="1"/>
    <xf numFmtId="164" fontId="3" fillId="4" borderId="2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top" wrapText="1"/>
    </xf>
    <xf numFmtId="0" fontId="3" fillId="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22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2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4" fillId="5" borderId="27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8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4" fillId="5" borderId="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1" fillId="0" borderId="34" xfId="0" applyFont="1" applyBorder="1" applyAlignment="1">
      <alignment horizontal="right"/>
    </xf>
    <xf numFmtId="0" fontId="0" fillId="0" borderId="33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31" xfId="0" applyBorder="1" applyAlignment="1">
      <alignment horizontal="left" vertical="top" wrapText="1"/>
    </xf>
    <xf numFmtId="0" fontId="1" fillId="0" borderId="34" xfId="0" applyFont="1" applyBorder="1" applyAlignment="1">
      <alignment horizontal="right" vertical="top" wrapText="1"/>
    </xf>
    <xf numFmtId="0" fontId="0" fillId="0" borderId="35" xfId="0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</cellXfs>
  <cellStyles count="2">
    <cellStyle name="Normal" xfId="0" builtinId="0"/>
    <cellStyle name="Porcentaje" xfId="1" builtinId="5"/>
  </cellStyles>
  <dxfs count="22">
    <dxf>
      <alignment horizontal="left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342" displayName="Tabla1342" ref="AW2:BA33" totalsRowShown="0" headerRowDxfId="6" dataDxfId="5">
  <autoFilter ref="AW2:BA33"/>
  <tableColumns count="5">
    <tableColumn id="1" name="Sucursal" dataDxfId="4"/>
    <tableColumn id="2" name="Zona" dataDxfId="3"/>
    <tableColumn id="3" name="Bloque" dataDxfId="2"/>
    <tableColumn id="4" name="Grupo" dataDxfId="1"/>
    <tableColumn id="5" name="Rut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E69"/>
  <sheetViews>
    <sheetView zoomScale="120" zoomScaleNormal="120" workbookViewId="0">
      <pane ySplit="39" topLeftCell="A40" activePane="bottomLeft" state="frozen"/>
      <selection pane="bottomLeft" activeCell="A41" sqref="A41"/>
    </sheetView>
  </sheetViews>
  <sheetFormatPr baseColWidth="10" defaultColWidth="9.109375" defaultRowHeight="14.4" x14ac:dyDescent="0.3"/>
  <cols>
    <col min="1" max="1" width="25" customWidth="1"/>
    <col min="2" max="4" width="5.6640625" customWidth="1"/>
    <col min="5" max="5" width="4.44140625" customWidth="1"/>
    <col min="6" max="6" width="4.33203125" bestFit="1" customWidth="1"/>
    <col min="7" max="7" width="5.44140625" bestFit="1" customWidth="1"/>
    <col min="8" max="8" width="5" customWidth="1"/>
    <col min="9" max="9" width="3.88671875" bestFit="1" customWidth="1"/>
    <col min="10" max="10" width="5.44140625" bestFit="1" customWidth="1"/>
    <col min="11" max="12" width="4" customWidth="1"/>
    <col min="13" max="13" width="6.44140625" bestFit="1" customWidth="1"/>
    <col min="14" max="15" width="4" customWidth="1"/>
    <col min="16" max="16" width="5.109375" customWidth="1"/>
    <col min="17" max="18" width="4" customWidth="1"/>
    <col min="19" max="19" width="5.109375" customWidth="1"/>
    <col min="20" max="21" width="4" customWidth="1"/>
    <col min="22" max="22" width="6.44140625" customWidth="1"/>
    <col min="23" max="24" width="4" customWidth="1"/>
    <col min="25" max="25" width="7.5546875" customWidth="1"/>
    <col min="26" max="27" width="4" customWidth="1"/>
    <col min="28" max="28" width="5.109375" customWidth="1"/>
    <col min="29" max="30" width="4" customWidth="1"/>
    <col min="31" max="31" width="5.109375" customWidth="1"/>
    <col min="32" max="33" width="4" customWidth="1"/>
    <col min="34" max="34" width="5.109375" customWidth="1"/>
    <col min="35" max="36" width="4" customWidth="1"/>
    <col min="37" max="37" width="5.109375" customWidth="1"/>
    <col min="38" max="39" width="4" customWidth="1"/>
    <col min="40" max="40" width="5.109375" customWidth="1"/>
    <col min="41" max="42" width="4" customWidth="1"/>
    <col min="43" max="43" width="6.109375" customWidth="1"/>
    <col min="44" max="45" width="4" customWidth="1"/>
    <col min="46" max="46" width="5.109375" customWidth="1"/>
    <col min="47" max="48" width="4" customWidth="1"/>
    <col min="49" max="49" width="5.109375" customWidth="1"/>
    <col min="50" max="51" width="4" customWidth="1"/>
    <col min="52" max="52" width="6" customWidth="1"/>
    <col min="53" max="53" width="7" bestFit="1" customWidth="1"/>
    <col min="54" max="54" width="4" bestFit="1" customWidth="1"/>
    <col min="55" max="55" width="6.88671875" customWidth="1"/>
    <col min="56" max="56" width="6.109375" bestFit="1" customWidth="1"/>
    <col min="57" max="57" width="20.109375" customWidth="1"/>
  </cols>
  <sheetData>
    <row r="1" spans="1:56" s="8" customFormat="1" x14ac:dyDescent="0.3">
      <c r="A1" s="3" t="s">
        <v>0</v>
      </c>
      <c r="B1" s="4" t="s">
        <v>1</v>
      </c>
      <c r="C1" s="5"/>
      <c r="D1" s="6"/>
      <c r="E1" s="7" t="s">
        <v>2</v>
      </c>
      <c r="F1" s="5"/>
      <c r="G1" s="6"/>
      <c r="H1" s="7" t="s">
        <v>3</v>
      </c>
      <c r="I1" s="5"/>
      <c r="J1" s="6"/>
      <c r="K1" s="7" t="s">
        <v>4</v>
      </c>
      <c r="L1" s="5"/>
      <c r="M1" s="6"/>
      <c r="N1" s="7" t="s">
        <v>5</v>
      </c>
      <c r="O1" s="5"/>
      <c r="P1" s="6"/>
      <c r="Q1" s="7" t="s">
        <v>6</v>
      </c>
      <c r="R1" s="5"/>
      <c r="S1" s="6"/>
      <c r="T1" s="7" t="s">
        <v>7</v>
      </c>
      <c r="U1" s="5"/>
      <c r="V1" s="6"/>
      <c r="W1" s="7" t="s">
        <v>8</v>
      </c>
      <c r="X1" s="5"/>
      <c r="Y1" s="6"/>
      <c r="Z1" s="7" t="s">
        <v>9</v>
      </c>
      <c r="AA1" s="5"/>
      <c r="AB1" s="6"/>
      <c r="AC1" s="7" t="s">
        <v>10</v>
      </c>
      <c r="AD1" s="5"/>
      <c r="AE1" s="6"/>
      <c r="AF1" s="7" t="s">
        <v>11</v>
      </c>
      <c r="AG1" s="5"/>
      <c r="AH1" s="6"/>
      <c r="AI1" s="7" t="s">
        <v>12</v>
      </c>
      <c r="AJ1" s="5"/>
      <c r="AK1" s="6"/>
      <c r="AL1" s="7" t="s">
        <v>13</v>
      </c>
      <c r="AM1" s="5"/>
      <c r="AN1" s="6"/>
      <c r="AO1" s="7" t="s">
        <v>14</v>
      </c>
      <c r="AP1" s="5"/>
      <c r="AQ1" s="6"/>
      <c r="AR1" s="7" t="s">
        <v>15</v>
      </c>
      <c r="AS1" s="5"/>
      <c r="AT1" s="6"/>
      <c r="AU1" s="7" t="s">
        <v>16</v>
      </c>
      <c r="AV1" s="5"/>
      <c r="AW1" s="6"/>
      <c r="AX1" s="7" t="s">
        <v>17</v>
      </c>
      <c r="AY1" s="5"/>
      <c r="AZ1" s="6"/>
      <c r="BA1" s="16" t="s">
        <v>60</v>
      </c>
      <c r="BB1" s="17"/>
      <c r="BC1" s="18"/>
    </row>
    <row r="2" spans="1:56" ht="58.2" thickBot="1" x14ac:dyDescent="0.35">
      <c r="A2" s="2"/>
      <c r="B2" s="9" t="s">
        <v>18</v>
      </c>
      <c r="C2" s="10" t="s">
        <v>19</v>
      </c>
      <c r="D2" s="11" t="s">
        <v>20</v>
      </c>
      <c r="E2" s="12" t="s">
        <v>18</v>
      </c>
      <c r="F2" s="10" t="s">
        <v>19</v>
      </c>
      <c r="G2" s="11" t="s">
        <v>20</v>
      </c>
      <c r="H2" s="12" t="s">
        <v>18</v>
      </c>
      <c r="I2" s="10" t="s">
        <v>19</v>
      </c>
      <c r="J2" s="11" t="s">
        <v>20</v>
      </c>
      <c r="K2" s="12" t="s">
        <v>18</v>
      </c>
      <c r="L2" s="10" t="s">
        <v>19</v>
      </c>
      <c r="M2" s="11" t="s">
        <v>20</v>
      </c>
      <c r="N2" s="12" t="s">
        <v>18</v>
      </c>
      <c r="O2" s="10" t="s">
        <v>19</v>
      </c>
      <c r="P2" s="11" t="s">
        <v>20</v>
      </c>
      <c r="Q2" s="12" t="s">
        <v>18</v>
      </c>
      <c r="R2" s="10" t="s">
        <v>19</v>
      </c>
      <c r="S2" s="11" t="s">
        <v>20</v>
      </c>
      <c r="T2" s="12" t="s">
        <v>18</v>
      </c>
      <c r="U2" s="10" t="s">
        <v>19</v>
      </c>
      <c r="V2" s="11" t="s">
        <v>20</v>
      </c>
      <c r="W2" s="12" t="s">
        <v>18</v>
      </c>
      <c r="X2" s="10" t="s">
        <v>19</v>
      </c>
      <c r="Y2" s="11" t="s">
        <v>20</v>
      </c>
      <c r="Z2" s="12" t="s">
        <v>18</v>
      </c>
      <c r="AA2" s="10" t="s">
        <v>19</v>
      </c>
      <c r="AB2" s="11" t="s">
        <v>20</v>
      </c>
      <c r="AC2" s="12" t="s">
        <v>18</v>
      </c>
      <c r="AD2" s="10" t="s">
        <v>19</v>
      </c>
      <c r="AE2" s="11" t="s">
        <v>20</v>
      </c>
      <c r="AF2" s="12" t="s">
        <v>18</v>
      </c>
      <c r="AG2" s="10" t="s">
        <v>19</v>
      </c>
      <c r="AH2" s="11" t="s">
        <v>20</v>
      </c>
      <c r="AI2" s="12" t="s">
        <v>18</v>
      </c>
      <c r="AJ2" s="10" t="s">
        <v>19</v>
      </c>
      <c r="AK2" s="11" t="s">
        <v>20</v>
      </c>
      <c r="AL2" s="12" t="s">
        <v>18</v>
      </c>
      <c r="AM2" s="10" t="s">
        <v>19</v>
      </c>
      <c r="AN2" s="11" t="s">
        <v>20</v>
      </c>
      <c r="AO2" s="12" t="s">
        <v>18</v>
      </c>
      <c r="AP2" s="10" t="s">
        <v>19</v>
      </c>
      <c r="AQ2" s="11" t="s">
        <v>20</v>
      </c>
      <c r="AR2" s="12" t="s">
        <v>18</v>
      </c>
      <c r="AS2" s="10" t="s">
        <v>19</v>
      </c>
      <c r="AT2" s="11" t="s">
        <v>20</v>
      </c>
      <c r="AU2" s="12" t="s">
        <v>18</v>
      </c>
      <c r="AV2" s="10" t="s">
        <v>19</v>
      </c>
      <c r="AW2" s="11" t="s">
        <v>20</v>
      </c>
      <c r="AX2" s="12" t="s">
        <v>18</v>
      </c>
      <c r="AY2" s="10" t="s">
        <v>19</v>
      </c>
      <c r="AZ2" s="11" t="s">
        <v>20</v>
      </c>
      <c r="BA2" s="12" t="s">
        <v>18</v>
      </c>
      <c r="BB2" s="10" t="s">
        <v>19</v>
      </c>
      <c r="BC2" s="11" t="s">
        <v>20</v>
      </c>
    </row>
    <row r="3" spans="1:56" ht="29.4" thickBot="1" x14ac:dyDescent="0.35">
      <c r="A3" s="1" t="s">
        <v>21</v>
      </c>
      <c r="B3" s="47">
        <v>1</v>
      </c>
      <c r="C3" s="47">
        <v>1</v>
      </c>
      <c r="D3" s="47">
        <v>0</v>
      </c>
      <c r="E3" s="47">
        <v>1</v>
      </c>
      <c r="F3" s="47">
        <v>1</v>
      </c>
      <c r="G3" s="47">
        <v>0</v>
      </c>
      <c r="H3" s="47">
        <v>1</v>
      </c>
      <c r="I3" s="47">
        <v>1</v>
      </c>
      <c r="J3" s="47">
        <v>0</v>
      </c>
      <c r="K3" s="47">
        <v>1</v>
      </c>
      <c r="L3" s="47">
        <v>1</v>
      </c>
      <c r="M3" s="47">
        <v>0</v>
      </c>
      <c r="N3" s="47">
        <v>1</v>
      </c>
      <c r="O3" s="47">
        <v>1</v>
      </c>
      <c r="P3" s="47">
        <v>0</v>
      </c>
      <c r="Q3" s="47">
        <v>1</v>
      </c>
      <c r="R3" s="47">
        <v>1</v>
      </c>
      <c r="S3" s="47">
        <v>0</v>
      </c>
      <c r="T3" s="47">
        <v>1</v>
      </c>
      <c r="U3" s="47">
        <v>1</v>
      </c>
      <c r="V3" s="47">
        <v>0</v>
      </c>
      <c r="W3" s="47">
        <v>1</v>
      </c>
      <c r="X3" s="47">
        <v>0</v>
      </c>
      <c r="Y3" s="47">
        <v>1</v>
      </c>
      <c r="Z3" s="47">
        <v>1</v>
      </c>
      <c r="AA3" s="47">
        <v>1</v>
      </c>
      <c r="AB3" s="47">
        <v>0</v>
      </c>
      <c r="AC3" s="48"/>
      <c r="AD3" s="48"/>
      <c r="AE3" s="48"/>
      <c r="AF3" s="47">
        <v>1</v>
      </c>
      <c r="AG3" s="47">
        <v>1</v>
      </c>
      <c r="AH3" s="47">
        <v>0</v>
      </c>
      <c r="AI3" s="47">
        <v>1</v>
      </c>
      <c r="AJ3" s="47">
        <v>1</v>
      </c>
      <c r="AK3" s="47">
        <v>0</v>
      </c>
      <c r="AL3" s="47">
        <v>1</v>
      </c>
      <c r="AM3" s="47">
        <v>1</v>
      </c>
      <c r="AN3" s="47">
        <v>0</v>
      </c>
      <c r="AO3" s="47">
        <v>1</v>
      </c>
      <c r="AP3" s="47">
        <v>1</v>
      </c>
      <c r="AQ3" s="47">
        <v>0</v>
      </c>
      <c r="AR3" s="47">
        <v>1</v>
      </c>
      <c r="AS3" s="47">
        <v>1</v>
      </c>
      <c r="AT3" s="47">
        <v>0</v>
      </c>
      <c r="AU3" s="47">
        <v>1</v>
      </c>
      <c r="AV3" s="47">
        <v>1</v>
      </c>
      <c r="AW3" s="47">
        <v>0</v>
      </c>
      <c r="AX3" s="47">
        <v>15</v>
      </c>
      <c r="AY3" s="47">
        <v>14</v>
      </c>
      <c r="AZ3" s="47">
        <v>1</v>
      </c>
      <c r="BA3" s="28">
        <f t="shared" ref="BA3:BA33" si="0">AX3-W3</f>
        <v>14</v>
      </c>
      <c r="BB3" s="26">
        <f t="shared" ref="BB3:BB33" si="1">AY3-X3</f>
        <v>14</v>
      </c>
      <c r="BC3" s="27">
        <f t="shared" ref="BC3:BC33" si="2">AZ3-Y3</f>
        <v>0</v>
      </c>
      <c r="BD3" s="13">
        <f t="shared" ref="BD3:BD33" si="3">BC3/BA3</f>
        <v>0</v>
      </c>
    </row>
    <row r="4" spans="1:56" hidden="1" x14ac:dyDescent="0.3">
      <c r="A4" s="1" t="s">
        <v>22</v>
      </c>
      <c r="B4" s="47">
        <v>4</v>
      </c>
      <c r="C4" s="47">
        <v>4</v>
      </c>
      <c r="D4" s="47">
        <v>0</v>
      </c>
      <c r="E4" s="47">
        <v>4</v>
      </c>
      <c r="F4" s="47">
        <v>4</v>
      </c>
      <c r="G4" s="47">
        <v>0</v>
      </c>
      <c r="H4" s="47">
        <v>3</v>
      </c>
      <c r="I4" s="47">
        <v>3</v>
      </c>
      <c r="J4" s="47">
        <v>0</v>
      </c>
      <c r="K4" s="47">
        <v>8</v>
      </c>
      <c r="L4" s="47">
        <v>8</v>
      </c>
      <c r="M4" s="47">
        <v>0</v>
      </c>
      <c r="N4" s="47">
        <v>3</v>
      </c>
      <c r="O4" s="47">
        <v>3</v>
      </c>
      <c r="P4" s="47">
        <v>0</v>
      </c>
      <c r="Q4" s="47">
        <v>3</v>
      </c>
      <c r="R4" s="47">
        <v>3</v>
      </c>
      <c r="S4" s="47">
        <v>0</v>
      </c>
      <c r="T4" s="47">
        <v>3</v>
      </c>
      <c r="U4" s="47">
        <v>2</v>
      </c>
      <c r="V4" s="47">
        <v>1</v>
      </c>
      <c r="W4" s="47">
        <v>2</v>
      </c>
      <c r="X4" s="47">
        <v>0</v>
      </c>
      <c r="Y4" s="47">
        <v>2</v>
      </c>
      <c r="Z4" s="47">
        <v>15</v>
      </c>
      <c r="AA4" s="47">
        <v>14</v>
      </c>
      <c r="AB4" s="47">
        <v>1</v>
      </c>
      <c r="AC4" s="48"/>
      <c r="AD4" s="48"/>
      <c r="AE4" s="48"/>
      <c r="AF4" s="47">
        <v>2</v>
      </c>
      <c r="AG4" s="47">
        <v>2</v>
      </c>
      <c r="AH4" s="47">
        <v>0</v>
      </c>
      <c r="AI4" s="47">
        <v>1</v>
      </c>
      <c r="AJ4" s="47">
        <v>1</v>
      </c>
      <c r="AK4" s="47">
        <v>0</v>
      </c>
      <c r="AL4" s="47">
        <v>4</v>
      </c>
      <c r="AM4" s="47">
        <v>4</v>
      </c>
      <c r="AN4" s="47">
        <v>0</v>
      </c>
      <c r="AO4" s="47">
        <v>5</v>
      </c>
      <c r="AP4" s="47">
        <v>4</v>
      </c>
      <c r="AQ4" s="47">
        <v>1</v>
      </c>
      <c r="AR4" s="47">
        <v>2</v>
      </c>
      <c r="AS4" s="47">
        <v>2</v>
      </c>
      <c r="AT4" s="47">
        <v>0</v>
      </c>
      <c r="AU4" s="47">
        <v>4</v>
      </c>
      <c r="AV4" s="47">
        <v>4</v>
      </c>
      <c r="AW4" s="47">
        <v>0</v>
      </c>
      <c r="AX4" s="47">
        <v>63</v>
      </c>
      <c r="AY4" s="47">
        <v>58</v>
      </c>
      <c r="AZ4" s="47">
        <v>5</v>
      </c>
      <c r="BA4" s="31">
        <f t="shared" si="0"/>
        <v>61</v>
      </c>
      <c r="BB4" s="29">
        <f t="shared" si="1"/>
        <v>58</v>
      </c>
      <c r="BC4" s="30">
        <f t="shared" si="2"/>
        <v>3</v>
      </c>
      <c r="BD4" s="13">
        <f t="shared" si="3"/>
        <v>4.9180327868852458E-2</v>
      </c>
    </row>
    <row r="5" spans="1:56" ht="28.8" hidden="1" x14ac:dyDescent="0.3">
      <c r="A5" s="1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7">
        <v>1</v>
      </c>
      <c r="AD5" s="47">
        <v>1</v>
      </c>
      <c r="AE5" s="47">
        <v>0</v>
      </c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7">
        <v>1</v>
      </c>
      <c r="AY5" s="47">
        <v>1</v>
      </c>
      <c r="AZ5" s="47">
        <v>0</v>
      </c>
      <c r="BA5" s="31">
        <f t="shared" si="0"/>
        <v>1</v>
      </c>
      <c r="BB5" s="29">
        <f t="shared" si="1"/>
        <v>1</v>
      </c>
      <c r="BC5" s="30">
        <f t="shared" si="2"/>
        <v>0</v>
      </c>
      <c r="BD5" s="13">
        <f t="shared" si="3"/>
        <v>0</v>
      </c>
    </row>
    <row r="6" spans="1:56" hidden="1" x14ac:dyDescent="0.3">
      <c r="A6" s="1" t="s">
        <v>24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7">
        <v>1</v>
      </c>
      <c r="AD6" s="47">
        <v>1</v>
      </c>
      <c r="AE6" s="47">
        <v>0</v>
      </c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7">
        <v>1</v>
      </c>
      <c r="AY6" s="47">
        <v>1</v>
      </c>
      <c r="AZ6" s="47">
        <v>0</v>
      </c>
      <c r="BA6" s="31">
        <f t="shared" si="0"/>
        <v>1</v>
      </c>
      <c r="BB6" s="29">
        <f t="shared" si="1"/>
        <v>1</v>
      </c>
      <c r="BC6" s="30">
        <f t="shared" si="2"/>
        <v>0</v>
      </c>
      <c r="BD6" s="13">
        <f t="shared" si="3"/>
        <v>0</v>
      </c>
    </row>
    <row r="7" spans="1:56" hidden="1" x14ac:dyDescent="0.3">
      <c r="A7" s="1" t="s">
        <v>25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7">
        <v>1</v>
      </c>
      <c r="AD7" s="47">
        <v>1</v>
      </c>
      <c r="AE7" s="47">
        <v>0</v>
      </c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7">
        <v>1</v>
      </c>
      <c r="AY7" s="47">
        <v>1</v>
      </c>
      <c r="AZ7" s="47">
        <v>0</v>
      </c>
      <c r="BA7" s="31">
        <f t="shared" si="0"/>
        <v>1</v>
      </c>
      <c r="BB7" s="29">
        <f t="shared" si="1"/>
        <v>1</v>
      </c>
      <c r="BC7" s="30">
        <f t="shared" si="2"/>
        <v>0</v>
      </c>
      <c r="BD7" s="13">
        <f t="shared" si="3"/>
        <v>0</v>
      </c>
    </row>
    <row r="8" spans="1:56" hidden="1" x14ac:dyDescent="0.3">
      <c r="A8" s="1" t="s">
        <v>26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7">
        <v>1</v>
      </c>
      <c r="AD8" s="47">
        <v>1</v>
      </c>
      <c r="AE8" s="47">
        <v>0</v>
      </c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7">
        <v>1</v>
      </c>
      <c r="AY8" s="47">
        <v>1</v>
      </c>
      <c r="AZ8" s="47">
        <v>0</v>
      </c>
      <c r="BA8" s="31">
        <f t="shared" si="0"/>
        <v>1</v>
      </c>
      <c r="BB8" s="29">
        <f t="shared" si="1"/>
        <v>1</v>
      </c>
      <c r="BC8" s="30">
        <f t="shared" si="2"/>
        <v>0</v>
      </c>
      <c r="BD8" s="13">
        <f t="shared" si="3"/>
        <v>0</v>
      </c>
    </row>
    <row r="9" spans="1:56" ht="28.8" hidden="1" x14ac:dyDescent="0.3">
      <c r="A9" s="1" t="s">
        <v>27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7">
        <v>1</v>
      </c>
      <c r="AD9" s="47">
        <v>1</v>
      </c>
      <c r="AE9" s="47">
        <v>0</v>
      </c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7">
        <v>1</v>
      </c>
      <c r="AY9" s="47">
        <v>1</v>
      </c>
      <c r="AZ9" s="47">
        <v>0</v>
      </c>
      <c r="BA9" s="31">
        <f t="shared" si="0"/>
        <v>1</v>
      </c>
      <c r="BB9" s="29">
        <f t="shared" si="1"/>
        <v>1</v>
      </c>
      <c r="BC9" s="30">
        <f t="shared" si="2"/>
        <v>0</v>
      </c>
      <c r="BD9" s="13">
        <f t="shared" si="3"/>
        <v>0</v>
      </c>
    </row>
    <row r="10" spans="1:56" hidden="1" x14ac:dyDescent="0.3">
      <c r="A10" s="1" t="s">
        <v>28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7">
        <v>1</v>
      </c>
      <c r="AD10" s="47">
        <v>1</v>
      </c>
      <c r="AE10" s="47">
        <v>0</v>
      </c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7">
        <v>1</v>
      </c>
      <c r="AY10" s="47">
        <v>1</v>
      </c>
      <c r="AZ10" s="47">
        <v>0</v>
      </c>
      <c r="BA10" s="31">
        <f t="shared" si="0"/>
        <v>1</v>
      </c>
      <c r="BB10" s="29">
        <f t="shared" si="1"/>
        <v>1</v>
      </c>
      <c r="BC10" s="30">
        <f t="shared" si="2"/>
        <v>0</v>
      </c>
      <c r="BD10" s="13">
        <f t="shared" si="3"/>
        <v>0</v>
      </c>
    </row>
    <row r="11" spans="1:56" hidden="1" x14ac:dyDescent="0.3">
      <c r="A11" s="1" t="s">
        <v>29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7">
        <v>2</v>
      </c>
      <c r="AD11" s="47">
        <v>2</v>
      </c>
      <c r="AE11" s="47">
        <v>0</v>
      </c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7">
        <v>2</v>
      </c>
      <c r="AY11" s="47">
        <v>2</v>
      </c>
      <c r="AZ11" s="47">
        <v>0</v>
      </c>
      <c r="BA11" s="31">
        <f t="shared" si="0"/>
        <v>2</v>
      </c>
      <c r="BB11" s="29">
        <f t="shared" si="1"/>
        <v>2</v>
      </c>
      <c r="BC11" s="30">
        <f t="shared" si="2"/>
        <v>0</v>
      </c>
      <c r="BD11" s="13">
        <f t="shared" si="3"/>
        <v>0</v>
      </c>
    </row>
    <row r="12" spans="1:56" ht="28.8" hidden="1" x14ac:dyDescent="0.3">
      <c r="A12" s="1" t="s">
        <v>30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7">
        <v>1</v>
      </c>
      <c r="AA12" s="47">
        <v>1</v>
      </c>
      <c r="AB12" s="47">
        <v>0</v>
      </c>
      <c r="AC12" s="47">
        <v>1</v>
      </c>
      <c r="AD12" s="47">
        <v>1</v>
      </c>
      <c r="AE12" s="47">
        <v>0</v>
      </c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7">
        <v>2</v>
      </c>
      <c r="AY12" s="47">
        <v>2</v>
      </c>
      <c r="AZ12" s="47">
        <v>0</v>
      </c>
      <c r="BA12" s="31">
        <f t="shared" si="0"/>
        <v>2</v>
      </c>
      <c r="BB12" s="29">
        <f t="shared" si="1"/>
        <v>2</v>
      </c>
      <c r="BC12" s="30">
        <f t="shared" si="2"/>
        <v>0</v>
      </c>
      <c r="BD12" s="13">
        <f t="shared" si="3"/>
        <v>0</v>
      </c>
    </row>
    <row r="13" spans="1:56" hidden="1" x14ac:dyDescent="0.3">
      <c r="A13" s="1" t="s">
        <v>31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7">
        <v>1</v>
      </c>
      <c r="AD13" s="47">
        <v>1</v>
      </c>
      <c r="AE13" s="47">
        <v>0</v>
      </c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7">
        <v>1</v>
      </c>
      <c r="AY13" s="47">
        <v>1</v>
      </c>
      <c r="AZ13" s="47">
        <v>0</v>
      </c>
      <c r="BA13" s="31">
        <f t="shared" si="0"/>
        <v>1</v>
      </c>
      <c r="BB13" s="29">
        <f t="shared" si="1"/>
        <v>1</v>
      </c>
      <c r="BC13" s="30">
        <f t="shared" si="2"/>
        <v>0</v>
      </c>
      <c r="BD13" s="13">
        <f t="shared" si="3"/>
        <v>0</v>
      </c>
    </row>
    <row r="14" spans="1:56" ht="28.8" hidden="1" x14ac:dyDescent="0.3">
      <c r="A14" s="1" t="s">
        <v>32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7">
        <v>1</v>
      </c>
      <c r="AD14" s="47">
        <v>1</v>
      </c>
      <c r="AE14" s="47">
        <v>0</v>
      </c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7">
        <v>1</v>
      </c>
      <c r="AY14" s="47">
        <v>1</v>
      </c>
      <c r="AZ14" s="47">
        <v>0</v>
      </c>
      <c r="BA14" s="31">
        <f t="shared" si="0"/>
        <v>1</v>
      </c>
      <c r="BB14" s="29">
        <f t="shared" si="1"/>
        <v>1</v>
      </c>
      <c r="BC14" s="30">
        <f t="shared" si="2"/>
        <v>0</v>
      </c>
      <c r="BD14" s="13">
        <f t="shared" si="3"/>
        <v>0</v>
      </c>
    </row>
    <row r="15" spans="1:56" hidden="1" x14ac:dyDescent="0.3">
      <c r="A15" s="1" t="s">
        <v>33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7">
        <v>1</v>
      </c>
      <c r="AD15" s="47">
        <v>1</v>
      </c>
      <c r="AE15" s="47">
        <v>0</v>
      </c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7">
        <v>1</v>
      </c>
      <c r="AY15" s="47">
        <v>1</v>
      </c>
      <c r="AZ15" s="47">
        <v>0</v>
      </c>
      <c r="BA15" s="31">
        <f t="shared" si="0"/>
        <v>1</v>
      </c>
      <c r="BB15" s="29">
        <f t="shared" si="1"/>
        <v>1</v>
      </c>
      <c r="BC15" s="30">
        <f t="shared" si="2"/>
        <v>0</v>
      </c>
      <c r="BD15" s="13">
        <f t="shared" si="3"/>
        <v>0</v>
      </c>
    </row>
    <row r="16" spans="1:56" ht="28.8" hidden="1" x14ac:dyDescent="0.3">
      <c r="A16" s="1" t="s">
        <v>34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7">
        <v>1</v>
      </c>
      <c r="AD16" s="47">
        <v>1</v>
      </c>
      <c r="AE16" s="47">
        <v>0</v>
      </c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7">
        <v>1</v>
      </c>
      <c r="AY16" s="47">
        <v>1</v>
      </c>
      <c r="AZ16" s="47">
        <v>0</v>
      </c>
      <c r="BA16" s="31">
        <f t="shared" si="0"/>
        <v>1</v>
      </c>
      <c r="BB16" s="29">
        <f t="shared" si="1"/>
        <v>1</v>
      </c>
      <c r="BC16" s="30">
        <f t="shared" si="2"/>
        <v>0</v>
      </c>
      <c r="BD16" s="13">
        <f t="shared" si="3"/>
        <v>0</v>
      </c>
    </row>
    <row r="17" spans="1:56" ht="28.8" hidden="1" x14ac:dyDescent="0.3">
      <c r="A17" s="1" t="s">
        <v>57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7">
        <v>1</v>
      </c>
      <c r="AD17" s="47">
        <v>1</v>
      </c>
      <c r="AE17" s="47">
        <v>0</v>
      </c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7">
        <v>1</v>
      </c>
      <c r="AY17" s="47">
        <v>1</v>
      </c>
      <c r="AZ17" s="47">
        <v>0</v>
      </c>
      <c r="BA17" s="31">
        <f t="shared" si="0"/>
        <v>1</v>
      </c>
      <c r="BB17" s="29">
        <f t="shared" si="1"/>
        <v>1</v>
      </c>
      <c r="BC17" s="30">
        <f t="shared" si="2"/>
        <v>0</v>
      </c>
      <c r="BD17" s="13">
        <f t="shared" si="3"/>
        <v>0</v>
      </c>
    </row>
    <row r="18" spans="1:56" hidden="1" x14ac:dyDescent="0.3">
      <c r="A18" s="1" t="s">
        <v>35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7">
        <v>1</v>
      </c>
      <c r="AD18" s="47">
        <v>1</v>
      </c>
      <c r="AE18" s="47">
        <v>0</v>
      </c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7">
        <v>1</v>
      </c>
      <c r="AY18" s="47">
        <v>1</v>
      </c>
      <c r="AZ18" s="47">
        <v>0</v>
      </c>
      <c r="BA18" s="31">
        <f t="shared" si="0"/>
        <v>1</v>
      </c>
      <c r="BB18" s="29">
        <f t="shared" si="1"/>
        <v>1</v>
      </c>
      <c r="BC18" s="30">
        <f t="shared" si="2"/>
        <v>0</v>
      </c>
      <c r="BD18" s="13">
        <f t="shared" si="3"/>
        <v>0</v>
      </c>
    </row>
    <row r="19" spans="1:56" hidden="1" x14ac:dyDescent="0.3">
      <c r="A19" s="1" t="s">
        <v>36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7">
        <v>2</v>
      </c>
      <c r="R19" s="47">
        <v>2</v>
      </c>
      <c r="S19" s="47">
        <v>0</v>
      </c>
      <c r="T19" s="47">
        <v>2</v>
      </c>
      <c r="U19" s="47">
        <v>2</v>
      </c>
      <c r="V19" s="47">
        <v>0</v>
      </c>
      <c r="W19" s="47">
        <v>1</v>
      </c>
      <c r="X19" s="47">
        <v>0</v>
      </c>
      <c r="Y19" s="47">
        <v>1</v>
      </c>
      <c r="Z19" s="47">
        <v>2</v>
      </c>
      <c r="AA19" s="47">
        <v>2</v>
      </c>
      <c r="AB19" s="47">
        <v>0</v>
      </c>
      <c r="AC19" s="47">
        <v>1</v>
      </c>
      <c r="AD19" s="47">
        <v>1</v>
      </c>
      <c r="AE19" s="47">
        <v>0</v>
      </c>
      <c r="AF19" s="48"/>
      <c r="AG19" s="48"/>
      <c r="AH19" s="48"/>
      <c r="AI19" s="47">
        <v>2</v>
      </c>
      <c r="AJ19" s="47">
        <v>2</v>
      </c>
      <c r="AK19" s="47">
        <v>0</v>
      </c>
      <c r="AL19" s="48"/>
      <c r="AM19" s="48"/>
      <c r="AN19" s="48"/>
      <c r="AO19" s="47">
        <v>2</v>
      </c>
      <c r="AP19" s="47">
        <v>2</v>
      </c>
      <c r="AQ19" s="47">
        <v>0</v>
      </c>
      <c r="AR19" s="47">
        <v>2</v>
      </c>
      <c r="AS19" s="47">
        <v>2</v>
      </c>
      <c r="AT19" s="47">
        <v>0</v>
      </c>
      <c r="AU19" s="48"/>
      <c r="AV19" s="48"/>
      <c r="AW19" s="48"/>
      <c r="AX19" s="47">
        <v>14</v>
      </c>
      <c r="AY19" s="47">
        <v>13</v>
      </c>
      <c r="AZ19" s="47">
        <v>1</v>
      </c>
      <c r="BA19" s="31">
        <f t="shared" si="0"/>
        <v>13</v>
      </c>
      <c r="BB19" s="29">
        <f t="shared" si="1"/>
        <v>13</v>
      </c>
      <c r="BC19" s="30">
        <f t="shared" si="2"/>
        <v>0</v>
      </c>
      <c r="BD19" s="13">
        <f t="shared" si="3"/>
        <v>0</v>
      </c>
    </row>
    <row r="20" spans="1:56" hidden="1" x14ac:dyDescent="0.3">
      <c r="A20" s="1" t="s">
        <v>37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7">
        <v>1</v>
      </c>
      <c r="AD20" s="47">
        <v>1</v>
      </c>
      <c r="AE20" s="47">
        <v>0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7">
        <v>1</v>
      </c>
      <c r="AY20" s="47">
        <v>1</v>
      </c>
      <c r="AZ20" s="47">
        <v>0</v>
      </c>
      <c r="BA20" s="31">
        <f t="shared" si="0"/>
        <v>1</v>
      </c>
      <c r="BB20" s="29">
        <f t="shared" si="1"/>
        <v>1</v>
      </c>
      <c r="BC20" s="30">
        <f t="shared" si="2"/>
        <v>0</v>
      </c>
      <c r="BD20" s="13">
        <f t="shared" si="3"/>
        <v>0</v>
      </c>
    </row>
    <row r="21" spans="1:56" hidden="1" x14ac:dyDescent="0.3">
      <c r="A21" s="1" t="s">
        <v>38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7">
        <v>1</v>
      </c>
      <c r="AD21" s="47">
        <v>1</v>
      </c>
      <c r="AE21" s="47">
        <v>0</v>
      </c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7">
        <v>1</v>
      </c>
      <c r="AY21" s="47">
        <v>1</v>
      </c>
      <c r="AZ21" s="47">
        <v>0</v>
      </c>
      <c r="BA21" s="31">
        <f t="shared" si="0"/>
        <v>1</v>
      </c>
      <c r="BB21" s="29">
        <f t="shared" si="1"/>
        <v>1</v>
      </c>
      <c r="BC21" s="30">
        <f t="shared" si="2"/>
        <v>0</v>
      </c>
      <c r="BD21" s="13">
        <f t="shared" si="3"/>
        <v>0</v>
      </c>
    </row>
    <row r="22" spans="1:56" hidden="1" x14ac:dyDescent="0.3">
      <c r="A22" s="1" t="s">
        <v>39</v>
      </c>
      <c r="B22" s="48"/>
      <c r="C22" s="48"/>
      <c r="D22" s="48"/>
      <c r="E22" s="48"/>
      <c r="F22" s="48"/>
      <c r="G22" s="48"/>
      <c r="H22" s="48"/>
      <c r="I22" s="48"/>
      <c r="J22" s="48"/>
      <c r="K22" s="47">
        <v>1</v>
      </c>
      <c r="L22" s="47">
        <v>1</v>
      </c>
      <c r="M22" s="47">
        <v>0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7">
        <v>1</v>
      </c>
      <c r="AY22" s="47">
        <v>1</v>
      </c>
      <c r="AZ22" s="47">
        <v>0</v>
      </c>
      <c r="BA22" s="31">
        <f t="shared" si="0"/>
        <v>1</v>
      </c>
      <c r="BB22" s="29">
        <f t="shared" si="1"/>
        <v>1</v>
      </c>
      <c r="BC22" s="30">
        <f t="shared" si="2"/>
        <v>0</v>
      </c>
      <c r="BD22" s="13">
        <f t="shared" si="3"/>
        <v>0</v>
      </c>
    </row>
    <row r="23" spans="1:56" hidden="1" x14ac:dyDescent="0.3">
      <c r="A23" s="1" t="s">
        <v>40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7">
        <v>1</v>
      </c>
      <c r="AD23" s="47">
        <v>1</v>
      </c>
      <c r="AE23" s="47">
        <v>0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7">
        <v>1</v>
      </c>
      <c r="AY23" s="47">
        <v>1</v>
      </c>
      <c r="AZ23" s="47">
        <v>0</v>
      </c>
      <c r="BA23" s="31">
        <f t="shared" si="0"/>
        <v>1</v>
      </c>
      <c r="BB23" s="29">
        <f t="shared" si="1"/>
        <v>1</v>
      </c>
      <c r="BC23" s="30">
        <f t="shared" si="2"/>
        <v>0</v>
      </c>
      <c r="BD23" s="13">
        <f t="shared" si="3"/>
        <v>0</v>
      </c>
    </row>
    <row r="24" spans="1:56" ht="28.8" hidden="1" x14ac:dyDescent="0.3">
      <c r="A24" s="1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7">
        <v>1</v>
      </c>
      <c r="AD24" s="47">
        <v>1</v>
      </c>
      <c r="AE24" s="47">
        <v>0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7">
        <v>1</v>
      </c>
      <c r="AY24" s="47">
        <v>1</v>
      </c>
      <c r="AZ24" s="47">
        <v>0</v>
      </c>
      <c r="BA24" s="31">
        <f t="shared" si="0"/>
        <v>1</v>
      </c>
      <c r="BB24" s="29">
        <f t="shared" si="1"/>
        <v>1</v>
      </c>
      <c r="BC24" s="30">
        <f t="shared" si="2"/>
        <v>0</v>
      </c>
      <c r="BD24" s="13">
        <f t="shared" si="3"/>
        <v>0</v>
      </c>
    </row>
    <row r="25" spans="1:56" hidden="1" x14ac:dyDescent="0.3">
      <c r="A25" s="1" t="s">
        <v>42</v>
      </c>
      <c r="B25" s="47">
        <v>1</v>
      </c>
      <c r="C25" s="47">
        <v>1</v>
      </c>
      <c r="D25" s="47">
        <v>0</v>
      </c>
      <c r="E25" s="47">
        <v>1</v>
      </c>
      <c r="F25" s="47">
        <v>1</v>
      </c>
      <c r="G25" s="47">
        <v>0</v>
      </c>
      <c r="H25" s="47">
        <v>0</v>
      </c>
      <c r="I25" s="47">
        <v>0</v>
      </c>
      <c r="J25" s="47">
        <v>0</v>
      </c>
      <c r="K25" s="47">
        <v>1</v>
      </c>
      <c r="L25" s="47">
        <v>1</v>
      </c>
      <c r="M25" s="47">
        <v>0</v>
      </c>
      <c r="N25" s="47">
        <v>1</v>
      </c>
      <c r="O25" s="47">
        <v>1</v>
      </c>
      <c r="P25" s="47">
        <v>0</v>
      </c>
      <c r="Q25" s="47">
        <v>1</v>
      </c>
      <c r="R25" s="47">
        <v>1</v>
      </c>
      <c r="S25" s="47">
        <v>0</v>
      </c>
      <c r="T25" s="48"/>
      <c r="U25" s="48"/>
      <c r="V25" s="48"/>
      <c r="W25" s="48"/>
      <c r="X25" s="48"/>
      <c r="Y25" s="48"/>
      <c r="Z25" s="47">
        <v>2</v>
      </c>
      <c r="AA25" s="47">
        <v>2</v>
      </c>
      <c r="AB25" s="47">
        <v>0</v>
      </c>
      <c r="AC25" s="48"/>
      <c r="AD25" s="48"/>
      <c r="AE25" s="48"/>
      <c r="AF25" s="47">
        <v>0</v>
      </c>
      <c r="AG25" s="47">
        <v>0</v>
      </c>
      <c r="AH25" s="47">
        <v>0</v>
      </c>
      <c r="AI25" s="47">
        <v>1</v>
      </c>
      <c r="AJ25" s="47">
        <v>1</v>
      </c>
      <c r="AK25" s="47">
        <v>0</v>
      </c>
      <c r="AL25" s="47">
        <v>1</v>
      </c>
      <c r="AM25" s="47">
        <v>1</v>
      </c>
      <c r="AN25" s="47">
        <v>0</v>
      </c>
      <c r="AO25" s="47">
        <v>1</v>
      </c>
      <c r="AP25" s="47">
        <v>1</v>
      </c>
      <c r="AQ25" s="47">
        <v>0</v>
      </c>
      <c r="AR25" s="47">
        <v>1</v>
      </c>
      <c r="AS25" s="47">
        <v>1</v>
      </c>
      <c r="AT25" s="47">
        <v>0</v>
      </c>
      <c r="AU25" s="47">
        <v>1</v>
      </c>
      <c r="AV25" s="47">
        <v>1</v>
      </c>
      <c r="AW25" s="47">
        <v>0</v>
      </c>
      <c r="AX25" s="47">
        <v>12</v>
      </c>
      <c r="AY25" s="47">
        <v>12</v>
      </c>
      <c r="AZ25" s="47">
        <v>0</v>
      </c>
      <c r="BA25" s="31">
        <f t="shared" si="0"/>
        <v>12</v>
      </c>
      <c r="BB25" s="29">
        <f t="shared" si="1"/>
        <v>12</v>
      </c>
      <c r="BC25" s="30">
        <f t="shared" si="2"/>
        <v>0</v>
      </c>
      <c r="BD25" s="13">
        <f t="shared" si="3"/>
        <v>0</v>
      </c>
    </row>
    <row r="26" spans="1:56" hidden="1" x14ac:dyDescent="0.3">
      <c r="A26" s="1" t="s">
        <v>43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7">
        <v>1</v>
      </c>
      <c r="AD26" s="47">
        <v>1</v>
      </c>
      <c r="AE26" s="47">
        <v>0</v>
      </c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7">
        <v>1</v>
      </c>
      <c r="AY26" s="47">
        <v>1</v>
      </c>
      <c r="AZ26" s="47">
        <v>0</v>
      </c>
      <c r="BA26" s="31">
        <f t="shared" si="0"/>
        <v>1</v>
      </c>
      <c r="BB26" s="29">
        <f t="shared" si="1"/>
        <v>1</v>
      </c>
      <c r="BC26" s="30">
        <f t="shared" si="2"/>
        <v>0</v>
      </c>
      <c r="BD26" s="13">
        <f t="shared" si="3"/>
        <v>0</v>
      </c>
    </row>
    <row r="27" spans="1:56" hidden="1" x14ac:dyDescent="0.3">
      <c r="A27" s="1" t="s">
        <v>44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7">
        <v>1</v>
      </c>
      <c r="AD27" s="47">
        <v>1</v>
      </c>
      <c r="AE27" s="47">
        <v>0</v>
      </c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7">
        <v>1</v>
      </c>
      <c r="AY27" s="47">
        <v>1</v>
      </c>
      <c r="AZ27" s="47">
        <v>0</v>
      </c>
      <c r="BA27" s="31">
        <f t="shared" si="0"/>
        <v>1</v>
      </c>
      <c r="BB27" s="29">
        <f t="shared" si="1"/>
        <v>1</v>
      </c>
      <c r="BC27" s="30">
        <f t="shared" si="2"/>
        <v>0</v>
      </c>
      <c r="BD27" s="13">
        <f t="shared" si="3"/>
        <v>0</v>
      </c>
    </row>
    <row r="28" spans="1:56" hidden="1" x14ac:dyDescent="0.3">
      <c r="A28" s="1" t="s">
        <v>45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7">
        <v>1</v>
      </c>
      <c r="AD28" s="47">
        <v>1</v>
      </c>
      <c r="AE28" s="47">
        <v>0</v>
      </c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7">
        <v>1</v>
      </c>
      <c r="AY28" s="47">
        <v>1</v>
      </c>
      <c r="AZ28" s="47">
        <v>0</v>
      </c>
      <c r="BA28" s="31">
        <f t="shared" si="0"/>
        <v>1</v>
      </c>
      <c r="BB28" s="29">
        <f t="shared" si="1"/>
        <v>1</v>
      </c>
      <c r="BC28" s="30">
        <f t="shared" si="2"/>
        <v>0</v>
      </c>
      <c r="BD28" s="13">
        <f t="shared" si="3"/>
        <v>0</v>
      </c>
    </row>
    <row r="29" spans="1:56" hidden="1" x14ac:dyDescent="0.3">
      <c r="A29" s="1" t="s">
        <v>46</v>
      </c>
      <c r="B29" s="48"/>
      <c r="C29" s="48"/>
      <c r="D29" s="48"/>
      <c r="E29" s="47">
        <v>1</v>
      </c>
      <c r="F29" s="47">
        <v>1</v>
      </c>
      <c r="G29" s="47">
        <v>0</v>
      </c>
      <c r="H29" s="48"/>
      <c r="I29" s="48"/>
      <c r="J29" s="48"/>
      <c r="K29" s="47">
        <v>1</v>
      </c>
      <c r="L29" s="47">
        <v>1</v>
      </c>
      <c r="M29" s="47">
        <v>0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7">
        <v>1</v>
      </c>
      <c r="AA29" s="47">
        <v>1</v>
      </c>
      <c r="AB29" s="47">
        <v>0</v>
      </c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7">
        <v>1</v>
      </c>
      <c r="AP29" s="47">
        <v>1</v>
      </c>
      <c r="AQ29" s="47">
        <v>0</v>
      </c>
      <c r="AR29" s="48"/>
      <c r="AS29" s="48"/>
      <c r="AT29" s="48"/>
      <c r="AU29" s="47">
        <v>1</v>
      </c>
      <c r="AV29" s="47">
        <v>1</v>
      </c>
      <c r="AW29" s="47">
        <v>0</v>
      </c>
      <c r="AX29" s="47">
        <v>5</v>
      </c>
      <c r="AY29" s="47">
        <v>5</v>
      </c>
      <c r="AZ29" s="47">
        <v>0</v>
      </c>
      <c r="BA29" s="31">
        <f t="shared" si="0"/>
        <v>5</v>
      </c>
      <c r="BB29" s="29">
        <f t="shared" si="1"/>
        <v>5</v>
      </c>
      <c r="BC29" s="30">
        <f t="shared" si="2"/>
        <v>0</v>
      </c>
      <c r="BD29" s="13">
        <f t="shared" si="3"/>
        <v>0</v>
      </c>
    </row>
    <row r="30" spans="1:56" hidden="1" x14ac:dyDescent="0.3">
      <c r="A30" s="1" t="s">
        <v>47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7">
        <v>1</v>
      </c>
      <c r="AA30" s="47">
        <v>1</v>
      </c>
      <c r="AB30" s="47">
        <v>0</v>
      </c>
      <c r="AC30" s="47">
        <v>3</v>
      </c>
      <c r="AD30" s="47">
        <v>3</v>
      </c>
      <c r="AE30" s="47">
        <v>0</v>
      </c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7">
        <v>4</v>
      </c>
      <c r="AY30" s="47">
        <v>4</v>
      </c>
      <c r="AZ30" s="47">
        <v>0</v>
      </c>
      <c r="BA30" s="31">
        <f t="shared" si="0"/>
        <v>4</v>
      </c>
      <c r="BB30" s="29">
        <f t="shared" si="1"/>
        <v>4</v>
      </c>
      <c r="BC30" s="30">
        <f t="shared" si="2"/>
        <v>0</v>
      </c>
      <c r="BD30" s="13">
        <f t="shared" si="3"/>
        <v>0</v>
      </c>
    </row>
    <row r="31" spans="1:56" hidden="1" x14ac:dyDescent="0.3">
      <c r="A31" s="1" t="s">
        <v>48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7">
        <v>0</v>
      </c>
      <c r="AA31" s="47">
        <v>0</v>
      </c>
      <c r="AB31" s="47">
        <v>0</v>
      </c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7">
        <v>0</v>
      </c>
      <c r="AY31" s="47">
        <v>0</v>
      </c>
      <c r="AZ31" s="47">
        <v>0</v>
      </c>
      <c r="BA31" s="31">
        <f t="shared" si="0"/>
        <v>0</v>
      </c>
      <c r="BB31" s="29">
        <f t="shared" si="1"/>
        <v>0</v>
      </c>
      <c r="BC31" s="30">
        <f t="shared" si="2"/>
        <v>0</v>
      </c>
      <c r="BD31" s="13" t="e">
        <f t="shared" si="3"/>
        <v>#DIV/0!</v>
      </c>
    </row>
    <row r="32" spans="1:56" hidden="1" x14ac:dyDescent="0.3">
      <c r="A32" s="1" t="s">
        <v>49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7">
        <v>4</v>
      </c>
      <c r="AD32" s="47">
        <v>4</v>
      </c>
      <c r="AE32" s="47">
        <v>0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7">
        <v>4</v>
      </c>
      <c r="AY32" s="47">
        <v>4</v>
      </c>
      <c r="AZ32" s="47">
        <v>0</v>
      </c>
      <c r="BA32" s="31">
        <f t="shared" si="0"/>
        <v>4</v>
      </c>
      <c r="BB32" s="29">
        <f t="shared" si="1"/>
        <v>4</v>
      </c>
      <c r="BC32" s="30">
        <f t="shared" si="2"/>
        <v>0</v>
      </c>
      <c r="BD32" s="13">
        <f t="shared" si="3"/>
        <v>0</v>
      </c>
    </row>
    <row r="33" spans="1:57" ht="15" hidden="1" thickBot="1" x14ac:dyDescent="0.35">
      <c r="A33" s="1" t="s">
        <v>50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7">
        <v>1</v>
      </c>
      <c r="AD33" s="47">
        <v>1</v>
      </c>
      <c r="AE33" s="47">
        <v>0</v>
      </c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7">
        <v>1</v>
      </c>
      <c r="AY33" s="47">
        <v>1</v>
      </c>
      <c r="AZ33" s="47">
        <v>0</v>
      </c>
      <c r="BA33" s="31">
        <f t="shared" si="0"/>
        <v>1</v>
      </c>
      <c r="BB33" s="29">
        <f t="shared" si="1"/>
        <v>1</v>
      </c>
      <c r="BC33" s="42">
        <f t="shared" si="2"/>
        <v>0</v>
      </c>
      <c r="BD33" s="13">
        <f t="shared" si="3"/>
        <v>0</v>
      </c>
    </row>
    <row r="34" spans="1:57" ht="15" thickBot="1" x14ac:dyDescent="0.35">
      <c r="A34" s="1" t="s">
        <v>51</v>
      </c>
      <c r="B34" s="47">
        <v>23</v>
      </c>
      <c r="C34" s="47">
        <v>22</v>
      </c>
      <c r="D34" s="47">
        <v>1</v>
      </c>
      <c r="E34" s="47">
        <v>32</v>
      </c>
      <c r="F34" s="47">
        <v>31</v>
      </c>
      <c r="G34" s="47">
        <v>1</v>
      </c>
      <c r="H34" s="47">
        <v>22</v>
      </c>
      <c r="I34" s="47">
        <v>20</v>
      </c>
      <c r="J34" s="47">
        <v>2</v>
      </c>
      <c r="K34" s="47">
        <v>65</v>
      </c>
      <c r="L34" s="47">
        <v>59</v>
      </c>
      <c r="M34" s="47">
        <v>6</v>
      </c>
      <c r="N34" s="48"/>
      <c r="O34" s="48"/>
      <c r="P34" s="48"/>
      <c r="Q34" s="47">
        <v>24</v>
      </c>
      <c r="R34" s="47">
        <v>24</v>
      </c>
      <c r="S34" s="47">
        <v>0</v>
      </c>
      <c r="T34" s="47">
        <v>24</v>
      </c>
      <c r="U34" s="47">
        <v>19</v>
      </c>
      <c r="V34" s="47">
        <v>5</v>
      </c>
      <c r="W34" s="47">
        <v>24</v>
      </c>
      <c r="X34" s="47">
        <v>0</v>
      </c>
      <c r="Y34" s="47">
        <v>24</v>
      </c>
      <c r="Z34" s="47">
        <v>104</v>
      </c>
      <c r="AA34" s="47">
        <v>97</v>
      </c>
      <c r="AB34" s="47">
        <v>7</v>
      </c>
      <c r="AC34" s="48"/>
      <c r="AD34" s="48"/>
      <c r="AE34" s="48"/>
      <c r="AF34" s="47">
        <v>21</v>
      </c>
      <c r="AG34" s="47">
        <v>18</v>
      </c>
      <c r="AH34" s="47">
        <v>3</v>
      </c>
      <c r="AI34" s="47">
        <v>29</v>
      </c>
      <c r="AJ34" s="47">
        <v>29</v>
      </c>
      <c r="AK34" s="47">
        <v>0</v>
      </c>
      <c r="AL34" s="47">
        <v>51</v>
      </c>
      <c r="AM34" s="47">
        <v>51</v>
      </c>
      <c r="AN34" s="47">
        <v>0</v>
      </c>
      <c r="AO34" s="47">
        <v>27</v>
      </c>
      <c r="AP34" s="47">
        <v>22</v>
      </c>
      <c r="AQ34" s="47">
        <v>5</v>
      </c>
      <c r="AR34" s="47">
        <v>18</v>
      </c>
      <c r="AS34" s="47">
        <v>18</v>
      </c>
      <c r="AT34" s="47">
        <v>0</v>
      </c>
      <c r="AU34" s="47">
        <v>49</v>
      </c>
      <c r="AV34" s="47">
        <v>49</v>
      </c>
      <c r="AW34" s="47">
        <v>0</v>
      </c>
      <c r="AX34" s="47">
        <v>513</v>
      </c>
      <c r="AY34" s="47">
        <v>459</v>
      </c>
      <c r="AZ34" s="47">
        <v>54</v>
      </c>
      <c r="BA34" s="31">
        <f>AX34-W34</f>
        <v>489</v>
      </c>
      <c r="BB34" s="41">
        <f>AY34-X34</f>
        <v>459</v>
      </c>
      <c r="BC34" s="44">
        <f t="shared" ref="BC34:BC39" si="4">AZ34-Y34</f>
        <v>30</v>
      </c>
      <c r="BD34" s="45">
        <f>BC34/BA34</f>
        <v>6.1349693251533742E-2</v>
      </c>
      <c r="BE34">
        <f>AZ34/AX34</f>
        <v>0.10526315789473684</v>
      </c>
    </row>
    <row r="35" spans="1:57" ht="15" thickBot="1" x14ac:dyDescent="0.35">
      <c r="A35" s="1" t="s">
        <v>52</v>
      </c>
      <c r="B35" s="47">
        <v>9</v>
      </c>
      <c r="C35" s="47">
        <v>9</v>
      </c>
      <c r="D35" s="47">
        <v>0</v>
      </c>
      <c r="E35" s="47">
        <v>12</v>
      </c>
      <c r="F35" s="47">
        <v>12</v>
      </c>
      <c r="G35" s="47">
        <v>0</v>
      </c>
      <c r="H35" s="47">
        <v>6</v>
      </c>
      <c r="I35" s="47">
        <v>6</v>
      </c>
      <c r="J35" s="47">
        <v>0</v>
      </c>
      <c r="K35" s="47">
        <v>23</v>
      </c>
      <c r="L35" s="47">
        <v>21</v>
      </c>
      <c r="M35" s="47">
        <v>2</v>
      </c>
      <c r="N35" s="47">
        <v>8</v>
      </c>
      <c r="O35" s="47">
        <v>7</v>
      </c>
      <c r="P35" s="47">
        <v>1</v>
      </c>
      <c r="Q35" s="47">
        <v>8</v>
      </c>
      <c r="R35" s="47">
        <v>8</v>
      </c>
      <c r="S35" s="47">
        <v>0</v>
      </c>
      <c r="T35" s="47">
        <v>10</v>
      </c>
      <c r="U35" s="47">
        <v>9</v>
      </c>
      <c r="V35" s="47">
        <v>1</v>
      </c>
      <c r="W35" s="47">
        <v>8</v>
      </c>
      <c r="X35" s="47">
        <v>0</v>
      </c>
      <c r="Y35" s="47">
        <v>8</v>
      </c>
      <c r="Z35" s="47">
        <v>42</v>
      </c>
      <c r="AA35" s="47">
        <v>42</v>
      </c>
      <c r="AB35" s="47">
        <v>0</v>
      </c>
      <c r="AC35" s="48"/>
      <c r="AD35" s="48"/>
      <c r="AE35" s="48"/>
      <c r="AF35" s="47">
        <v>7</v>
      </c>
      <c r="AG35" s="47">
        <v>7</v>
      </c>
      <c r="AH35" s="47">
        <v>0</v>
      </c>
      <c r="AI35" s="47">
        <v>9</v>
      </c>
      <c r="AJ35" s="47">
        <v>8</v>
      </c>
      <c r="AK35" s="47">
        <v>1</v>
      </c>
      <c r="AL35" s="47">
        <v>16</v>
      </c>
      <c r="AM35" s="47">
        <v>14</v>
      </c>
      <c r="AN35" s="47">
        <v>2</v>
      </c>
      <c r="AO35" s="47">
        <v>11</v>
      </c>
      <c r="AP35" s="47">
        <v>10</v>
      </c>
      <c r="AQ35" s="47">
        <v>1</v>
      </c>
      <c r="AR35" s="47">
        <v>6</v>
      </c>
      <c r="AS35" s="47">
        <v>5</v>
      </c>
      <c r="AT35" s="47">
        <v>1</v>
      </c>
      <c r="AU35" s="47">
        <v>16</v>
      </c>
      <c r="AV35" s="47">
        <v>15</v>
      </c>
      <c r="AW35" s="47">
        <v>1</v>
      </c>
      <c r="AX35" s="47">
        <v>191</v>
      </c>
      <c r="AY35" s="47">
        <v>173</v>
      </c>
      <c r="AZ35" s="47">
        <v>18</v>
      </c>
      <c r="BA35" s="31">
        <f t="shared" ref="BA35:BB39" si="5">AX35-W35</f>
        <v>183</v>
      </c>
      <c r="BB35" s="41">
        <f t="shared" si="5"/>
        <v>173</v>
      </c>
      <c r="BC35" s="44">
        <f t="shared" si="4"/>
        <v>10</v>
      </c>
      <c r="BD35" s="45">
        <f t="shared" ref="BD35:BD40" si="6">BC35/BA35</f>
        <v>5.4644808743169397E-2</v>
      </c>
    </row>
    <row r="36" spans="1:57" x14ac:dyDescent="0.3">
      <c r="A36" s="1" t="s">
        <v>53</v>
      </c>
      <c r="B36" s="47">
        <v>2</v>
      </c>
      <c r="C36" s="47">
        <v>2</v>
      </c>
      <c r="D36" s="47">
        <v>0</v>
      </c>
      <c r="E36" s="47">
        <v>3</v>
      </c>
      <c r="F36" s="47">
        <v>3</v>
      </c>
      <c r="G36" s="47">
        <v>0</v>
      </c>
      <c r="H36" s="47">
        <v>3</v>
      </c>
      <c r="I36" s="47">
        <v>3</v>
      </c>
      <c r="J36" s="47">
        <v>0</v>
      </c>
      <c r="K36" s="47">
        <v>5</v>
      </c>
      <c r="L36" s="47">
        <v>5</v>
      </c>
      <c r="M36" s="47">
        <v>0</v>
      </c>
      <c r="N36" s="48"/>
      <c r="O36" s="48"/>
      <c r="P36" s="48"/>
      <c r="Q36" s="47">
        <v>2</v>
      </c>
      <c r="R36" s="47">
        <v>2</v>
      </c>
      <c r="S36" s="47">
        <v>0</v>
      </c>
      <c r="T36" s="47">
        <v>3</v>
      </c>
      <c r="U36" s="47">
        <v>3</v>
      </c>
      <c r="V36" s="47">
        <v>0</v>
      </c>
      <c r="W36" s="47">
        <v>2</v>
      </c>
      <c r="X36" s="47">
        <v>2</v>
      </c>
      <c r="Y36" s="47">
        <v>0</v>
      </c>
      <c r="Z36" s="47">
        <v>9</v>
      </c>
      <c r="AA36" s="47">
        <v>9</v>
      </c>
      <c r="AB36" s="47">
        <v>0</v>
      </c>
      <c r="AC36" s="48"/>
      <c r="AD36" s="48"/>
      <c r="AE36" s="48"/>
      <c r="AF36" s="47">
        <v>3</v>
      </c>
      <c r="AG36" s="47">
        <v>3</v>
      </c>
      <c r="AH36" s="47">
        <v>0</v>
      </c>
      <c r="AI36" s="47">
        <v>3</v>
      </c>
      <c r="AJ36" s="47">
        <v>3</v>
      </c>
      <c r="AK36" s="47">
        <v>0</v>
      </c>
      <c r="AL36" s="47">
        <v>4</v>
      </c>
      <c r="AM36" s="47">
        <v>4</v>
      </c>
      <c r="AN36" s="47">
        <v>0</v>
      </c>
      <c r="AO36" s="47">
        <v>3</v>
      </c>
      <c r="AP36" s="47">
        <v>3</v>
      </c>
      <c r="AQ36" s="47">
        <v>0</v>
      </c>
      <c r="AR36" s="47">
        <v>3</v>
      </c>
      <c r="AS36" s="47">
        <v>3</v>
      </c>
      <c r="AT36" s="47">
        <v>0</v>
      </c>
      <c r="AU36" s="47">
        <v>5</v>
      </c>
      <c r="AV36" s="47">
        <v>5</v>
      </c>
      <c r="AW36" s="47">
        <v>0</v>
      </c>
      <c r="AX36" s="47">
        <v>50</v>
      </c>
      <c r="AY36" s="47">
        <v>50</v>
      </c>
      <c r="AZ36" s="47">
        <v>0</v>
      </c>
      <c r="BA36" s="31">
        <f t="shared" si="5"/>
        <v>48</v>
      </c>
      <c r="BB36" s="29">
        <f t="shared" si="5"/>
        <v>48</v>
      </c>
      <c r="BC36" s="43">
        <f t="shared" si="4"/>
        <v>0</v>
      </c>
      <c r="BD36" s="13">
        <f t="shared" si="6"/>
        <v>0</v>
      </c>
    </row>
    <row r="37" spans="1:57" x14ac:dyDescent="0.3">
      <c r="A37" s="1" t="s">
        <v>54</v>
      </c>
      <c r="B37" s="48"/>
      <c r="C37" s="48"/>
      <c r="D37" s="48"/>
      <c r="E37" s="47">
        <v>1</v>
      </c>
      <c r="F37" s="47">
        <v>1</v>
      </c>
      <c r="G37" s="47">
        <v>0</v>
      </c>
      <c r="H37" s="47">
        <v>1</v>
      </c>
      <c r="I37" s="47">
        <v>1</v>
      </c>
      <c r="J37" s="47">
        <v>0</v>
      </c>
      <c r="K37" s="47">
        <v>1</v>
      </c>
      <c r="L37" s="47">
        <v>1</v>
      </c>
      <c r="M37" s="47">
        <v>0</v>
      </c>
      <c r="N37" s="47">
        <v>1</v>
      </c>
      <c r="O37" s="47">
        <v>1</v>
      </c>
      <c r="P37" s="47">
        <v>0</v>
      </c>
      <c r="Q37" s="47">
        <v>1</v>
      </c>
      <c r="R37" s="47">
        <v>1</v>
      </c>
      <c r="S37" s="47">
        <v>0</v>
      </c>
      <c r="T37" s="48"/>
      <c r="U37" s="48"/>
      <c r="V37" s="48"/>
      <c r="W37" s="48"/>
      <c r="X37" s="48"/>
      <c r="Y37" s="48"/>
      <c r="Z37" s="47">
        <v>2</v>
      </c>
      <c r="AA37" s="47">
        <v>2</v>
      </c>
      <c r="AB37" s="47">
        <v>0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7">
        <v>1</v>
      </c>
      <c r="AM37" s="47">
        <v>1</v>
      </c>
      <c r="AN37" s="47">
        <v>0</v>
      </c>
      <c r="AO37" s="47">
        <v>1</v>
      </c>
      <c r="AP37" s="47">
        <v>1</v>
      </c>
      <c r="AQ37" s="47">
        <v>0</v>
      </c>
      <c r="AR37" s="47">
        <v>1</v>
      </c>
      <c r="AS37" s="47">
        <v>1</v>
      </c>
      <c r="AT37" s="47">
        <v>0</v>
      </c>
      <c r="AU37" s="47">
        <v>1</v>
      </c>
      <c r="AV37" s="47">
        <v>1</v>
      </c>
      <c r="AW37" s="47">
        <v>0</v>
      </c>
      <c r="AX37" s="47">
        <v>11</v>
      </c>
      <c r="AY37" s="47">
        <v>11</v>
      </c>
      <c r="AZ37" s="47">
        <v>0</v>
      </c>
      <c r="BA37" s="31">
        <f t="shared" si="5"/>
        <v>11</v>
      </c>
      <c r="BB37" s="29">
        <f t="shared" si="5"/>
        <v>11</v>
      </c>
      <c r="BC37" s="30">
        <f t="shared" si="4"/>
        <v>0</v>
      </c>
      <c r="BD37" s="13">
        <f t="shared" si="6"/>
        <v>0</v>
      </c>
    </row>
    <row r="38" spans="1:57" x14ac:dyDescent="0.3">
      <c r="A38" s="1" t="s">
        <v>55</v>
      </c>
      <c r="B38" s="48"/>
      <c r="C38" s="48"/>
      <c r="D38" s="48"/>
      <c r="E38" s="47">
        <v>1</v>
      </c>
      <c r="F38" s="47">
        <v>1</v>
      </c>
      <c r="G38" s="47">
        <v>0</v>
      </c>
      <c r="H38" s="48"/>
      <c r="I38" s="48"/>
      <c r="J38" s="48"/>
      <c r="K38" s="47">
        <v>1</v>
      </c>
      <c r="L38" s="47">
        <v>1</v>
      </c>
      <c r="M38" s="47">
        <v>0</v>
      </c>
      <c r="N38" s="48"/>
      <c r="O38" s="48"/>
      <c r="P38" s="48"/>
      <c r="Q38" s="47">
        <v>1</v>
      </c>
      <c r="R38" s="47">
        <v>1</v>
      </c>
      <c r="S38" s="47">
        <v>0</v>
      </c>
      <c r="T38" s="48"/>
      <c r="U38" s="48"/>
      <c r="V38" s="48"/>
      <c r="W38" s="48"/>
      <c r="X38" s="48"/>
      <c r="Y38" s="48"/>
      <c r="Z38" s="47">
        <v>1</v>
      </c>
      <c r="AA38" s="47">
        <v>0</v>
      </c>
      <c r="AB38" s="47">
        <v>1</v>
      </c>
      <c r="AC38" s="48"/>
      <c r="AD38" s="48"/>
      <c r="AE38" s="48"/>
      <c r="AF38" s="48"/>
      <c r="AG38" s="48"/>
      <c r="AH38" s="48"/>
      <c r="AI38" s="48"/>
      <c r="AJ38" s="48"/>
      <c r="AK38" s="48"/>
      <c r="AL38" s="47">
        <v>1</v>
      </c>
      <c r="AM38" s="47">
        <v>1</v>
      </c>
      <c r="AN38" s="47">
        <v>0</v>
      </c>
      <c r="AO38" s="48"/>
      <c r="AP38" s="48"/>
      <c r="AQ38" s="48"/>
      <c r="AR38" s="48"/>
      <c r="AS38" s="48"/>
      <c r="AT38" s="48"/>
      <c r="AU38" s="47">
        <v>1</v>
      </c>
      <c r="AV38" s="47">
        <v>1</v>
      </c>
      <c r="AW38" s="47">
        <v>0</v>
      </c>
      <c r="AX38" s="47">
        <v>6</v>
      </c>
      <c r="AY38" s="47">
        <v>5</v>
      </c>
      <c r="AZ38" s="47">
        <v>1</v>
      </c>
      <c r="BA38" s="31">
        <f t="shared" si="5"/>
        <v>6</v>
      </c>
      <c r="BB38" s="29">
        <f t="shared" si="5"/>
        <v>5</v>
      </c>
      <c r="BC38" s="30">
        <f t="shared" si="4"/>
        <v>1</v>
      </c>
      <c r="BD38" s="13">
        <f t="shared" si="6"/>
        <v>0.16666666666666666</v>
      </c>
    </row>
    <row r="39" spans="1:57" ht="15" thickBot="1" x14ac:dyDescent="0.35">
      <c r="A39" s="1" t="s">
        <v>56</v>
      </c>
      <c r="B39" s="47">
        <v>5</v>
      </c>
      <c r="C39" s="47">
        <v>5</v>
      </c>
      <c r="D39" s="47">
        <v>0</v>
      </c>
      <c r="E39" s="47">
        <v>4</v>
      </c>
      <c r="F39" s="47">
        <v>3</v>
      </c>
      <c r="G39" s="47">
        <v>1</v>
      </c>
      <c r="H39" s="47">
        <v>1</v>
      </c>
      <c r="I39" s="47">
        <v>1</v>
      </c>
      <c r="J39" s="47">
        <v>0</v>
      </c>
      <c r="K39" s="47">
        <v>11</v>
      </c>
      <c r="L39" s="47">
        <v>5</v>
      </c>
      <c r="M39" s="47">
        <v>6</v>
      </c>
      <c r="N39" s="47">
        <v>8</v>
      </c>
      <c r="O39" s="47">
        <v>8</v>
      </c>
      <c r="P39" s="47">
        <v>0</v>
      </c>
      <c r="Q39" s="47">
        <v>2</v>
      </c>
      <c r="R39" s="47">
        <v>1</v>
      </c>
      <c r="S39" s="47">
        <v>1</v>
      </c>
      <c r="T39" s="47">
        <v>3</v>
      </c>
      <c r="U39" s="47">
        <v>3</v>
      </c>
      <c r="V39" s="47">
        <v>0</v>
      </c>
      <c r="W39" s="47">
        <v>1</v>
      </c>
      <c r="X39" s="47">
        <v>0</v>
      </c>
      <c r="Y39" s="47">
        <v>1</v>
      </c>
      <c r="Z39" s="47">
        <v>18</v>
      </c>
      <c r="AA39" s="47">
        <v>17</v>
      </c>
      <c r="AB39" s="47">
        <v>1</v>
      </c>
      <c r="AC39" s="48"/>
      <c r="AD39" s="48"/>
      <c r="AE39" s="48"/>
      <c r="AF39" s="47">
        <v>3</v>
      </c>
      <c r="AG39" s="47">
        <v>3</v>
      </c>
      <c r="AH39" s="47">
        <v>0</v>
      </c>
      <c r="AI39" s="47">
        <v>2</v>
      </c>
      <c r="AJ39" s="47">
        <v>1</v>
      </c>
      <c r="AK39" s="47">
        <v>1</v>
      </c>
      <c r="AL39" s="47">
        <v>7</v>
      </c>
      <c r="AM39" s="47">
        <v>7</v>
      </c>
      <c r="AN39" s="47">
        <v>0</v>
      </c>
      <c r="AO39" s="47">
        <v>6</v>
      </c>
      <c r="AP39" s="47">
        <v>2</v>
      </c>
      <c r="AQ39" s="47">
        <v>4</v>
      </c>
      <c r="AR39" s="47">
        <v>4</v>
      </c>
      <c r="AS39" s="47">
        <v>3</v>
      </c>
      <c r="AT39" s="47">
        <v>1</v>
      </c>
      <c r="AU39" s="47">
        <v>4</v>
      </c>
      <c r="AV39" s="47">
        <v>4</v>
      </c>
      <c r="AW39" s="47">
        <v>0</v>
      </c>
      <c r="AX39" s="47">
        <v>79</v>
      </c>
      <c r="AY39" s="47">
        <v>63</v>
      </c>
      <c r="AZ39" s="47">
        <v>16</v>
      </c>
      <c r="BA39" s="34">
        <f t="shared" si="5"/>
        <v>78</v>
      </c>
      <c r="BB39" s="32">
        <f t="shared" si="5"/>
        <v>63</v>
      </c>
      <c r="BC39" s="33">
        <f t="shared" si="4"/>
        <v>15</v>
      </c>
      <c r="BD39" s="13">
        <f t="shared" si="6"/>
        <v>0.19230769230769232</v>
      </c>
    </row>
    <row r="40" spans="1:57" x14ac:dyDescent="0.3">
      <c r="A40" s="1" t="s">
        <v>17</v>
      </c>
      <c r="B40" s="47">
        <v>45</v>
      </c>
      <c r="C40" s="47">
        <v>44</v>
      </c>
      <c r="D40" s="47">
        <v>1</v>
      </c>
      <c r="E40" s="47">
        <v>60</v>
      </c>
      <c r="F40" s="47">
        <v>58</v>
      </c>
      <c r="G40" s="47">
        <v>2</v>
      </c>
      <c r="H40" s="47">
        <v>37</v>
      </c>
      <c r="I40" s="47">
        <v>35</v>
      </c>
      <c r="J40" s="47">
        <v>2</v>
      </c>
      <c r="K40" s="47">
        <v>118</v>
      </c>
      <c r="L40" s="47">
        <v>104</v>
      </c>
      <c r="M40" s="47">
        <v>14</v>
      </c>
      <c r="N40" s="47">
        <v>22</v>
      </c>
      <c r="O40" s="47">
        <v>21</v>
      </c>
      <c r="P40" s="47">
        <v>1</v>
      </c>
      <c r="Q40" s="47">
        <v>45</v>
      </c>
      <c r="R40" s="47">
        <v>44</v>
      </c>
      <c r="S40" s="47">
        <v>1</v>
      </c>
      <c r="T40" s="47">
        <v>46</v>
      </c>
      <c r="U40" s="47">
        <v>39</v>
      </c>
      <c r="V40" s="47">
        <v>7</v>
      </c>
      <c r="W40" s="47">
        <v>39</v>
      </c>
      <c r="X40" s="47">
        <v>2</v>
      </c>
      <c r="Y40" s="47">
        <v>37</v>
      </c>
      <c r="Z40" s="47">
        <v>199</v>
      </c>
      <c r="AA40" s="47">
        <v>189</v>
      </c>
      <c r="AB40" s="47">
        <v>10</v>
      </c>
      <c r="AC40" s="47">
        <v>31</v>
      </c>
      <c r="AD40" s="47">
        <v>31</v>
      </c>
      <c r="AE40" s="47">
        <v>0</v>
      </c>
      <c r="AF40" s="47">
        <v>37</v>
      </c>
      <c r="AG40" s="47">
        <v>34</v>
      </c>
      <c r="AH40" s="47">
        <v>3</v>
      </c>
      <c r="AI40" s="47">
        <v>48</v>
      </c>
      <c r="AJ40" s="47">
        <v>46</v>
      </c>
      <c r="AK40" s="47">
        <v>2</v>
      </c>
      <c r="AL40" s="47">
        <v>86</v>
      </c>
      <c r="AM40" s="47">
        <v>84</v>
      </c>
      <c r="AN40" s="47">
        <v>2</v>
      </c>
      <c r="AO40" s="47">
        <v>58</v>
      </c>
      <c r="AP40" s="47">
        <v>47</v>
      </c>
      <c r="AQ40" s="47">
        <v>11</v>
      </c>
      <c r="AR40" s="47">
        <v>38</v>
      </c>
      <c r="AS40" s="47">
        <v>36</v>
      </c>
      <c r="AT40" s="47">
        <v>2</v>
      </c>
      <c r="AU40" s="47">
        <v>83</v>
      </c>
      <c r="AV40" s="47">
        <v>82</v>
      </c>
      <c r="AW40" s="47">
        <v>1</v>
      </c>
      <c r="AX40" s="47">
        <v>992</v>
      </c>
      <c r="AY40" s="47">
        <v>896</v>
      </c>
      <c r="AZ40" s="47">
        <v>96</v>
      </c>
      <c r="BA40" s="35">
        <f>SUM(BA3:BA39)</f>
        <v>953</v>
      </c>
      <c r="BB40" s="35">
        <f t="shared" ref="BB40:BC40" si="7">SUM(BB3:BB39)</f>
        <v>894</v>
      </c>
      <c r="BC40" s="35">
        <f t="shared" si="7"/>
        <v>59</v>
      </c>
      <c r="BD40" s="13">
        <f t="shared" si="6"/>
        <v>6.190975865687303E-2</v>
      </c>
    </row>
    <row r="41" spans="1:57" x14ac:dyDescent="0.3">
      <c r="A41" s="51">
        <f>BC34</f>
        <v>30</v>
      </c>
      <c r="D41" s="13">
        <f>D40/B40</f>
        <v>2.2222222222222223E-2</v>
      </c>
      <c r="G41" s="13">
        <f>G40/E40</f>
        <v>3.3333333333333333E-2</v>
      </c>
      <c r="J41" s="13">
        <f>J40/H40</f>
        <v>5.4054054054054057E-2</v>
      </c>
      <c r="M41" s="13">
        <f>M40/K40</f>
        <v>0.11864406779661017</v>
      </c>
      <c r="P41" s="13">
        <f>P40/N40</f>
        <v>4.5454545454545456E-2</v>
      </c>
      <c r="S41" s="13">
        <f>S40/Q40</f>
        <v>2.2222222222222223E-2</v>
      </c>
      <c r="V41" s="13">
        <f>V40/T40</f>
        <v>0.15217391304347827</v>
      </c>
      <c r="Y41" s="13">
        <f>Y40/W40</f>
        <v>0.94871794871794868</v>
      </c>
      <c r="AB41" s="13">
        <f>AB40/Z40</f>
        <v>5.0251256281407038E-2</v>
      </c>
      <c r="AE41" s="13">
        <f>AE40/AC40</f>
        <v>0</v>
      </c>
      <c r="AH41" s="13">
        <f>AH40/AF40</f>
        <v>8.1081081081081086E-2</v>
      </c>
      <c r="AK41" s="13">
        <f>AK40/AI40</f>
        <v>4.1666666666666664E-2</v>
      </c>
      <c r="AN41" s="13">
        <f>AN40/AL40</f>
        <v>2.3255813953488372E-2</v>
      </c>
      <c r="AQ41" s="13">
        <f>AQ40/AO40</f>
        <v>0.18965517241379309</v>
      </c>
      <c r="AT41" s="13">
        <f>AT40/AR40</f>
        <v>5.2631578947368418E-2</v>
      </c>
      <c r="AW41" s="13">
        <f>AW40/AU40</f>
        <v>1.2048192771084338E-2</v>
      </c>
      <c r="AZ41" s="13">
        <f>AZ40/AX40</f>
        <v>9.6774193548387094E-2</v>
      </c>
      <c r="BC41" s="13">
        <f>BC40/BA40</f>
        <v>6.190975865687303E-2</v>
      </c>
    </row>
    <row r="42" spans="1:57" hidden="1" x14ac:dyDescent="0.3">
      <c r="A42" s="15" t="s">
        <v>51</v>
      </c>
    </row>
    <row r="43" spans="1:57" hidden="1" x14ac:dyDescent="0.3">
      <c r="A43" s="14" t="s">
        <v>59</v>
      </c>
      <c r="AR43" s="14" t="s">
        <v>58</v>
      </c>
      <c r="AS43" s="14"/>
      <c r="AT43" s="14"/>
    </row>
    <row r="44" spans="1:57" ht="58.8" hidden="1" x14ac:dyDescent="0.3">
      <c r="A44" s="19"/>
      <c r="B44" s="20" t="s">
        <v>65</v>
      </c>
      <c r="C44" s="20" t="s">
        <v>62</v>
      </c>
      <c r="D44" s="20" t="s">
        <v>63</v>
      </c>
      <c r="E44" s="20" t="s">
        <v>64</v>
      </c>
      <c r="F44" s="20" t="s">
        <v>61</v>
      </c>
      <c r="J44" s="8"/>
    </row>
    <row r="45" spans="1:57" hidden="1" x14ac:dyDescent="0.3">
      <c r="A45" s="21" t="s">
        <v>1</v>
      </c>
      <c r="B45" s="22">
        <f>D34/B34</f>
        <v>4.3478260869565216E-2</v>
      </c>
      <c r="C45" s="23">
        <f>D34</f>
        <v>1</v>
      </c>
      <c r="D45" s="23">
        <f>+D35</f>
        <v>0</v>
      </c>
      <c r="E45" s="23">
        <f>+D39</f>
        <v>0</v>
      </c>
      <c r="F45" s="23">
        <f>D40</f>
        <v>1</v>
      </c>
      <c r="G45" s="25"/>
      <c r="J45" s="8"/>
    </row>
    <row r="46" spans="1:57" hidden="1" x14ac:dyDescent="0.3">
      <c r="A46" s="21" t="s">
        <v>2</v>
      </c>
      <c r="B46" s="22">
        <f>G34/E34</f>
        <v>3.125E-2</v>
      </c>
      <c r="C46" s="23">
        <f>+G34</f>
        <v>1</v>
      </c>
      <c r="D46" s="23">
        <f>+G35</f>
        <v>0</v>
      </c>
      <c r="E46" s="23">
        <f>+G39</f>
        <v>1</v>
      </c>
      <c r="F46" s="23">
        <f>+G40</f>
        <v>2</v>
      </c>
      <c r="G46" s="25"/>
      <c r="J46" s="8"/>
    </row>
    <row r="47" spans="1:57" hidden="1" x14ac:dyDescent="0.3">
      <c r="A47" s="21" t="s">
        <v>3</v>
      </c>
      <c r="B47" s="22">
        <f>J34/H34</f>
        <v>9.0909090909090912E-2</v>
      </c>
      <c r="C47" s="23">
        <f>+J34</f>
        <v>2</v>
      </c>
      <c r="D47" s="23">
        <f>+J35</f>
        <v>0</v>
      </c>
      <c r="E47" s="23">
        <f>+J39</f>
        <v>0</v>
      </c>
      <c r="F47" s="23">
        <f>+J40</f>
        <v>2</v>
      </c>
      <c r="G47" s="25"/>
      <c r="J47" s="8"/>
    </row>
    <row r="48" spans="1:57" hidden="1" x14ac:dyDescent="0.3">
      <c r="A48" s="21" t="s">
        <v>4</v>
      </c>
      <c r="B48" s="22">
        <f>M34/K34</f>
        <v>9.2307692307692313E-2</v>
      </c>
      <c r="C48" s="23">
        <f>+M34</f>
        <v>6</v>
      </c>
      <c r="D48" s="23">
        <f>+M35</f>
        <v>2</v>
      </c>
      <c r="E48" s="23">
        <f>+M39</f>
        <v>6</v>
      </c>
      <c r="F48" s="23">
        <f>+M40</f>
        <v>14</v>
      </c>
      <c r="G48" s="25"/>
      <c r="J48" s="8"/>
      <c r="K48" s="8"/>
      <c r="L48" s="8"/>
      <c r="M48" s="8"/>
      <c r="N48" s="8"/>
      <c r="O48" s="8"/>
      <c r="P48" s="8"/>
      <c r="Q48" s="8"/>
      <c r="R48" s="8"/>
    </row>
    <row r="49" spans="1:10" hidden="1" x14ac:dyDescent="0.3">
      <c r="A49" s="21" t="s">
        <v>5</v>
      </c>
      <c r="B49" s="22"/>
      <c r="C49" s="23">
        <f>+P34</f>
        <v>0</v>
      </c>
      <c r="D49" s="23">
        <f>+P35</f>
        <v>1</v>
      </c>
      <c r="E49" s="23">
        <f>+P39</f>
        <v>0</v>
      </c>
      <c r="F49" s="23">
        <f>+P40</f>
        <v>1</v>
      </c>
      <c r="G49" s="25"/>
      <c r="J49" s="8"/>
    </row>
    <row r="50" spans="1:10" hidden="1" x14ac:dyDescent="0.3">
      <c r="A50" s="21" t="s">
        <v>6</v>
      </c>
      <c r="B50" s="22">
        <f>S34/Q34</f>
        <v>0</v>
      </c>
      <c r="C50" s="23">
        <f>+S34</f>
        <v>0</v>
      </c>
      <c r="D50" s="23">
        <f>+S35</f>
        <v>0</v>
      </c>
      <c r="E50" s="23">
        <f>+S39</f>
        <v>1</v>
      </c>
      <c r="F50" s="23">
        <f>+S40</f>
        <v>1</v>
      </c>
      <c r="G50" s="25"/>
      <c r="J50" s="8"/>
    </row>
    <row r="51" spans="1:10" hidden="1" x14ac:dyDescent="0.3">
      <c r="A51" s="21" t="s">
        <v>7</v>
      </c>
      <c r="B51" s="22">
        <f>V34/T34</f>
        <v>0.20833333333333334</v>
      </c>
      <c r="C51" s="23">
        <f>+V34</f>
        <v>5</v>
      </c>
      <c r="D51" s="23">
        <f>+V35</f>
        <v>1</v>
      </c>
      <c r="E51" s="23">
        <f>+S39</f>
        <v>1</v>
      </c>
      <c r="F51" s="23">
        <f>+V40</f>
        <v>7</v>
      </c>
      <c r="G51" s="25"/>
      <c r="J51" s="8"/>
    </row>
    <row r="52" spans="1:10" hidden="1" x14ac:dyDescent="0.3">
      <c r="A52" s="21" t="s">
        <v>8</v>
      </c>
      <c r="B52" s="22">
        <f>Y34/W34</f>
        <v>1</v>
      </c>
      <c r="C52" s="23">
        <f>Y34</f>
        <v>24</v>
      </c>
      <c r="D52" s="23">
        <f>Y35</f>
        <v>8</v>
      </c>
      <c r="E52" s="23">
        <f>Y39</f>
        <v>1</v>
      </c>
      <c r="F52" s="23">
        <f>Y40</f>
        <v>37</v>
      </c>
      <c r="G52" s="25"/>
      <c r="J52" s="8"/>
    </row>
    <row r="53" spans="1:10" hidden="1" x14ac:dyDescent="0.3">
      <c r="A53" s="21" t="s">
        <v>9</v>
      </c>
      <c r="B53" s="22">
        <f>AB34/Z34</f>
        <v>6.7307692307692304E-2</v>
      </c>
      <c r="C53" s="23">
        <f>+AB34</f>
        <v>7</v>
      </c>
      <c r="D53" s="23">
        <f>+AB35</f>
        <v>0</v>
      </c>
      <c r="E53" s="23">
        <f>+AB39</f>
        <v>1</v>
      </c>
      <c r="F53" s="23">
        <f>+AB40</f>
        <v>10</v>
      </c>
      <c r="G53" s="25"/>
      <c r="J53" s="8"/>
    </row>
    <row r="54" spans="1:10" hidden="1" x14ac:dyDescent="0.3">
      <c r="A54" s="21" t="s">
        <v>10</v>
      </c>
      <c r="B54" s="22"/>
      <c r="C54" s="23"/>
      <c r="D54" s="23"/>
      <c r="E54" s="23"/>
      <c r="F54" s="23">
        <f>+AE40</f>
        <v>0</v>
      </c>
      <c r="G54" s="25"/>
      <c r="J54" s="8"/>
    </row>
    <row r="55" spans="1:10" hidden="1" x14ac:dyDescent="0.3">
      <c r="A55" s="21" t="s">
        <v>11</v>
      </c>
      <c r="B55" s="22">
        <f>AH34/AF34</f>
        <v>0.14285714285714285</v>
      </c>
      <c r="C55" s="23">
        <f>+AH34</f>
        <v>3</v>
      </c>
      <c r="D55" s="23">
        <f>+AH35</f>
        <v>0</v>
      </c>
      <c r="E55" s="23">
        <f>+AH39</f>
        <v>0</v>
      </c>
      <c r="F55" s="23">
        <f>+AH40</f>
        <v>3</v>
      </c>
      <c r="G55" s="25"/>
      <c r="J55" s="8"/>
    </row>
    <row r="56" spans="1:10" hidden="1" x14ac:dyDescent="0.3">
      <c r="A56" s="21" t="s">
        <v>12</v>
      </c>
      <c r="B56" s="22">
        <f>AK34/AI34</f>
        <v>0</v>
      </c>
      <c r="C56" s="23">
        <f>+AK34</f>
        <v>0</v>
      </c>
      <c r="D56" s="23">
        <f>+AK35</f>
        <v>1</v>
      </c>
      <c r="E56" s="23">
        <f>+AK39</f>
        <v>1</v>
      </c>
      <c r="F56" s="23">
        <f>+AK40</f>
        <v>2</v>
      </c>
      <c r="G56" s="25"/>
      <c r="J56" s="8"/>
    </row>
    <row r="57" spans="1:10" hidden="1" x14ac:dyDescent="0.3">
      <c r="A57" s="21" t="s">
        <v>13</v>
      </c>
      <c r="B57" s="22">
        <f>AN34/AL34</f>
        <v>0</v>
      </c>
      <c r="C57" s="23">
        <f>+AN34</f>
        <v>0</v>
      </c>
      <c r="D57" s="23">
        <f>+AN35</f>
        <v>2</v>
      </c>
      <c r="E57" s="23">
        <f>+AN39</f>
        <v>0</v>
      </c>
      <c r="F57" s="23">
        <f>+AN40</f>
        <v>2</v>
      </c>
      <c r="G57" s="25"/>
      <c r="J57" s="8"/>
    </row>
    <row r="58" spans="1:10" hidden="1" x14ac:dyDescent="0.3">
      <c r="A58" s="21" t="s">
        <v>14</v>
      </c>
      <c r="B58" s="22">
        <f>AQ34/AO34</f>
        <v>0.18518518518518517</v>
      </c>
      <c r="C58" s="23">
        <f>+AQ34</f>
        <v>5</v>
      </c>
      <c r="D58" s="23">
        <f>+AQ35</f>
        <v>1</v>
      </c>
      <c r="E58" s="23">
        <f>+AQ39</f>
        <v>4</v>
      </c>
      <c r="F58" s="23">
        <f>+AQ40</f>
        <v>11</v>
      </c>
      <c r="G58" s="25"/>
    </row>
    <row r="59" spans="1:10" hidden="1" x14ac:dyDescent="0.3">
      <c r="A59" s="21" t="s">
        <v>15</v>
      </c>
      <c r="B59" s="22">
        <f>AT34/AR34</f>
        <v>0</v>
      </c>
      <c r="C59" s="23">
        <f>+AT34</f>
        <v>0</v>
      </c>
      <c r="D59" s="23">
        <f>+AT35</f>
        <v>1</v>
      </c>
      <c r="E59" s="23">
        <f>+AT39</f>
        <v>1</v>
      </c>
      <c r="F59" s="23">
        <f>+AT40</f>
        <v>2</v>
      </c>
      <c r="G59" s="25"/>
    </row>
    <row r="60" spans="1:10" hidden="1" x14ac:dyDescent="0.3">
      <c r="A60" s="21" t="s">
        <v>16</v>
      </c>
      <c r="B60" s="22">
        <f>AW34/AU34</f>
        <v>0</v>
      </c>
      <c r="C60" s="23">
        <f>+AW34</f>
        <v>0</v>
      </c>
      <c r="D60" s="23">
        <f>+AW35</f>
        <v>1</v>
      </c>
      <c r="E60" s="23">
        <f>+AW39</f>
        <v>0</v>
      </c>
      <c r="F60" s="23">
        <f>+AW40</f>
        <v>1</v>
      </c>
      <c r="G60" s="25"/>
      <c r="J60" s="8"/>
    </row>
    <row r="61" spans="1:10" hidden="1" x14ac:dyDescent="0.3">
      <c r="A61" s="21" t="s">
        <v>17</v>
      </c>
      <c r="B61" s="46">
        <f>AZ34/AX34</f>
        <v>0.10526315789473684</v>
      </c>
      <c r="C61" s="24">
        <f>SUM(C45:C60)</f>
        <v>54</v>
      </c>
      <c r="D61" s="24">
        <f t="shared" ref="D61:F61" si="8">SUM(D45:D60)</f>
        <v>18</v>
      </c>
      <c r="E61" s="24">
        <f t="shared" si="8"/>
        <v>17</v>
      </c>
      <c r="F61" s="24">
        <f t="shared" si="8"/>
        <v>96</v>
      </c>
    </row>
    <row r="62" spans="1:10" hidden="1" x14ac:dyDescent="0.3"/>
    <row r="63" spans="1:10" hidden="1" x14ac:dyDescent="0.3"/>
    <row r="64" spans="1:10" hidden="1" x14ac:dyDescent="0.3">
      <c r="C64" s="25"/>
    </row>
    <row r="65" spans="1:8" hidden="1" x14ac:dyDescent="0.3">
      <c r="E65" s="39"/>
      <c r="F65" s="39"/>
      <c r="G65" s="39"/>
      <c r="H65" s="39"/>
    </row>
    <row r="66" spans="1:8" hidden="1" x14ac:dyDescent="0.3">
      <c r="A66" s="36" t="s">
        <v>51</v>
      </c>
      <c r="B66" s="37">
        <f>BC34</f>
        <v>30</v>
      </c>
      <c r="C66" s="38">
        <f>BD34</f>
        <v>6.1349693251533742E-2</v>
      </c>
      <c r="E66" s="40"/>
      <c r="F66" s="40"/>
      <c r="G66" s="40"/>
      <c r="H66" s="40"/>
    </row>
    <row r="67" spans="1:8" hidden="1" x14ac:dyDescent="0.3">
      <c r="A67" s="36"/>
      <c r="B67" s="37"/>
      <c r="C67" s="38"/>
      <c r="G67" s="40"/>
      <c r="H67" s="40"/>
    </row>
    <row r="68" spans="1:8" hidden="1" x14ac:dyDescent="0.3">
      <c r="A68" s="36" t="s">
        <v>52</v>
      </c>
      <c r="B68" s="37">
        <f t="shared" ref="B68:C68" si="9">BC35</f>
        <v>10</v>
      </c>
      <c r="C68" s="38">
        <f t="shared" si="9"/>
        <v>5.4644808743169397E-2</v>
      </c>
      <c r="E68" s="13"/>
      <c r="F68" s="13"/>
      <c r="G68" s="13"/>
      <c r="H68" s="13"/>
    </row>
    <row r="69" spans="1:8" hidden="1" x14ac:dyDescent="0.3">
      <c r="A69" s="36"/>
      <c r="B69" s="37"/>
      <c r="C69" s="38"/>
    </row>
  </sheetData>
  <conditionalFormatting sqref="D3:D40">
    <cfRule type="cellIs" dxfId="21" priority="48" operator="lessThan">
      <formula>0</formula>
    </cfRule>
    <cfRule type="cellIs" dxfId="20" priority="49" operator="greaterThan">
      <formula>0</formula>
    </cfRule>
  </conditionalFormatting>
  <conditionalFormatting sqref="G3:G40">
    <cfRule type="cellIs" dxfId="19" priority="46" operator="lessThan">
      <formula>0</formula>
    </cfRule>
    <cfRule type="cellIs" dxfId="18" priority="47" operator="greaterThan">
      <formula>0</formula>
    </cfRule>
  </conditionalFormatting>
  <conditionalFormatting sqref="J3:J40">
    <cfRule type="cellIs" dxfId="17" priority="44" operator="lessThan">
      <formula>0</formula>
    </cfRule>
    <cfRule type="cellIs" dxfId="16" priority="45" operator="greaterThan">
      <formula>0</formula>
    </cfRule>
  </conditionalFormatting>
  <conditionalFormatting sqref="M3:M40">
    <cfRule type="cellIs" dxfId="15" priority="42" operator="lessThan">
      <formula>0</formula>
    </cfRule>
    <cfRule type="cellIs" dxfId="14" priority="43" operator="greaterThan">
      <formula>0</formula>
    </cfRule>
  </conditionalFormatting>
  <conditionalFormatting sqref="P3:P40 S3:S40 V3:V40 Y3:Y40 AB3:AB40 AE3:AE40 AH3:AH40 AK3:AK40 AN3:AN40 AQ3:AQ40 AT3:AT40 AW3:AW40 AZ3:AZ40"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BC3:BC40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C45:C60">
    <cfRule type="cellIs" dxfId="9" priority="6" operator="greaterThan">
      <formula>2</formula>
    </cfRule>
  </conditionalFormatting>
  <conditionalFormatting sqref="D45:E60">
    <cfRule type="cellIs" dxfId="8" priority="1" operator="greaterThan">
      <formula>2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topLeftCell="A3" zoomScaleNormal="100" workbookViewId="0">
      <selection activeCell="S1" sqref="S1"/>
    </sheetView>
  </sheetViews>
  <sheetFormatPr baseColWidth="10" defaultRowHeight="14.4" x14ac:dyDescent="0.3"/>
  <cols>
    <col min="1" max="1" width="16.6640625" bestFit="1" customWidth="1"/>
    <col min="2" max="2" width="7.44140625" style="49" bestFit="1" customWidth="1"/>
    <col min="3" max="3" width="5.5546875" style="49" bestFit="1" customWidth="1"/>
    <col min="4" max="4" width="9.44140625" style="67" customWidth="1"/>
    <col min="5" max="5" width="9" style="49" customWidth="1"/>
    <col min="6" max="6" width="13.88671875" style="67" customWidth="1"/>
    <col min="7" max="7" width="8.6640625" customWidth="1"/>
    <col min="8" max="8" width="16" customWidth="1"/>
    <col min="9" max="9" width="23.5546875" bestFit="1" customWidth="1"/>
    <col min="10" max="10" width="5.44140625" style="49" bestFit="1" customWidth="1"/>
    <col min="11" max="11" width="3.6640625" customWidth="1"/>
    <col min="12" max="12" width="14.6640625" bestFit="1" customWidth="1"/>
    <col min="13" max="13" width="5.44140625" style="49" bestFit="1" customWidth="1"/>
    <col min="14" max="14" width="3.6640625" customWidth="1"/>
    <col min="15" max="15" width="21.6640625" customWidth="1"/>
    <col min="16" max="16" width="40" customWidth="1"/>
    <col min="17" max="17" width="5.44140625" style="49" bestFit="1" customWidth="1"/>
    <col min="18" max="18" width="11.44140625" style="49"/>
    <col min="19" max="19" width="18.88671875" style="49" customWidth="1"/>
    <col min="20" max="20" width="47.44140625" style="49" customWidth="1"/>
    <col min="21" max="21" width="11.44140625" style="49"/>
    <col min="22" max="22" width="13.109375" style="49" customWidth="1"/>
    <col min="23" max="24" width="11.44140625" style="49"/>
    <col min="25" max="25" width="42.44140625" style="49" customWidth="1"/>
    <col min="26" max="27" width="11.44140625" style="49"/>
    <col min="29" max="29" width="23" customWidth="1"/>
    <col min="30" max="30" width="11.109375" style="49" bestFit="1" customWidth="1"/>
    <col min="31" max="31" width="7.6640625" style="49" bestFit="1" customWidth="1"/>
    <col min="32" max="32" width="5.44140625" style="49" bestFit="1" customWidth="1"/>
    <col min="33" max="34" width="9.33203125" style="49" bestFit="1" customWidth="1"/>
    <col min="35" max="35" width="11.109375" style="49" bestFit="1" customWidth="1"/>
    <col min="36" max="36" width="12.33203125" style="80" customWidth="1"/>
    <col min="37" max="37" width="21.109375" customWidth="1"/>
  </cols>
  <sheetData>
    <row r="1" spans="1:41" ht="72.599999999999994" thickBot="1" x14ac:dyDescent="0.4">
      <c r="A1" s="69" t="s">
        <v>156</v>
      </c>
      <c r="B1" s="70" t="s">
        <v>0</v>
      </c>
      <c r="C1" s="70"/>
      <c r="D1" s="71"/>
      <c r="E1" s="70"/>
      <c r="F1" s="71"/>
      <c r="H1" s="72" t="s">
        <v>124</v>
      </c>
      <c r="I1" s="14"/>
      <c r="J1" s="73">
        <v>77</v>
      </c>
      <c r="K1" s="14"/>
      <c r="L1" s="74" t="s">
        <v>151</v>
      </c>
      <c r="M1" s="73">
        <v>47</v>
      </c>
      <c r="N1" s="14"/>
      <c r="O1" s="74" t="s">
        <v>152</v>
      </c>
      <c r="P1" s="14"/>
      <c r="Q1" s="73">
        <v>47</v>
      </c>
      <c r="R1" s="83"/>
      <c r="S1" s="74" t="s">
        <v>459</v>
      </c>
      <c r="T1" s="51"/>
      <c r="U1" s="51"/>
      <c r="V1" s="51"/>
      <c r="W1" s="51"/>
      <c r="X1" s="51"/>
      <c r="Y1" s="51"/>
      <c r="Z1" s="73">
        <v>47</v>
      </c>
      <c r="AA1" s="83"/>
      <c r="AB1" s="57"/>
      <c r="AC1" s="75" t="s">
        <v>147</v>
      </c>
      <c r="AD1" s="76">
        <f>AD18</f>
        <v>72</v>
      </c>
      <c r="AE1" s="76">
        <f t="shared" ref="AE1:AF1" si="0">AE18</f>
        <v>47</v>
      </c>
      <c r="AF1" s="76">
        <f t="shared" si="0"/>
        <v>21</v>
      </c>
      <c r="AG1" s="77"/>
      <c r="AH1" s="77"/>
      <c r="AI1" s="77"/>
      <c r="AJ1" s="79"/>
      <c r="AK1" s="75" t="s">
        <v>148</v>
      </c>
      <c r="AL1" s="76">
        <f>AL15</f>
        <v>42</v>
      </c>
      <c r="AM1" s="76">
        <f t="shared" ref="AM1:AN1" si="1">AM15</f>
        <v>27</v>
      </c>
      <c r="AN1" s="76">
        <f t="shared" si="1"/>
        <v>14</v>
      </c>
      <c r="AO1" s="78"/>
    </row>
    <row r="2" spans="1:41" ht="29.4" thickBot="1" x14ac:dyDescent="0.35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5" t="s">
        <v>123</v>
      </c>
      <c r="I2" s="65" t="s">
        <v>122</v>
      </c>
      <c r="J2" s="65" t="s">
        <v>121</v>
      </c>
      <c r="L2" s="65" t="s">
        <v>123</v>
      </c>
      <c r="M2" s="65" t="s">
        <v>121</v>
      </c>
      <c r="O2" s="64" t="s">
        <v>123</v>
      </c>
      <c r="P2" s="64" t="s">
        <v>146</v>
      </c>
      <c r="Q2" s="64" t="s">
        <v>121</v>
      </c>
      <c r="R2" s="56"/>
      <c r="S2" s="85" t="s">
        <v>123</v>
      </c>
      <c r="T2" s="85" t="s">
        <v>168</v>
      </c>
      <c r="U2" s="85" t="s">
        <v>169</v>
      </c>
      <c r="V2" s="85" t="s">
        <v>170</v>
      </c>
      <c r="W2" s="85" t="s">
        <v>171</v>
      </c>
      <c r="X2" s="85" t="s">
        <v>172</v>
      </c>
      <c r="Y2" s="85" t="s">
        <v>173</v>
      </c>
      <c r="Z2" s="85" t="s">
        <v>121</v>
      </c>
      <c r="AA2" s="56"/>
      <c r="AB2" s="59"/>
      <c r="AC2" s="65" t="s">
        <v>123</v>
      </c>
      <c r="AD2" s="66" t="s">
        <v>17</v>
      </c>
      <c r="AE2" s="66" t="s">
        <v>120</v>
      </c>
      <c r="AF2" s="66" t="s">
        <v>121</v>
      </c>
      <c r="AG2" s="66" t="s">
        <v>125</v>
      </c>
      <c r="AH2" s="66" t="s">
        <v>126</v>
      </c>
      <c r="AI2" s="66" t="s">
        <v>167</v>
      </c>
      <c r="AK2" s="66" t="s">
        <v>123</v>
      </c>
      <c r="AL2" s="66" t="s">
        <v>17</v>
      </c>
      <c r="AM2" s="66" t="s">
        <v>120</v>
      </c>
      <c r="AN2" s="66" t="s">
        <v>121</v>
      </c>
      <c r="AO2" s="66" t="s">
        <v>125</v>
      </c>
    </row>
    <row r="3" spans="1:41" x14ac:dyDescent="0.3">
      <c r="A3" s="62" t="s">
        <v>1</v>
      </c>
      <c r="B3" s="37">
        <v>44</v>
      </c>
      <c r="C3" s="37">
        <v>6</v>
      </c>
      <c r="D3" s="38">
        <v>0.13636363636363635</v>
      </c>
      <c r="E3" s="37">
        <v>45</v>
      </c>
      <c r="F3" s="38">
        <v>0.97777777777777775</v>
      </c>
      <c r="H3" s="60" t="s">
        <v>10</v>
      </c>
      <c r="I3" s="60" t="s">
        <v>29</v>
      </c>
      <c r="J3" s="36">
        <v>1</v>
      </c>
      <c r="L3" s="60" t="s">
        <v>1</v>
      </c>
      <c r="M3" s="36">
        <v>3</v>
      </c>
      <c r="O3" s="60" t="s">
        <v>12</v>
      </c>
      <c r="P3" s="60" t="s">
        <v>134</v>
      </c>
      <c r="Q3" s="36">
        <v>1</v>
      </c>
      <c r="R3" s="57"/>
      <c r="S3" s="144" t="s">
        <v>1</v>
      </c>
      <c r="T3" s="144" t="s">
        <v>127</v>
      </c>
      <c r="U3" s="60" t="s">
        <v>184</v>
      </c>
      <c r="V3" s="36" t="s">
        <v>185</v>
      </c>
      <c r="W3" s="60" t="s">
        <v>186</v>
      </c>
      <c r="X3" s="60" t="s">
        <v>187</v>
      </c>
      <c r="Y3" s="60" t="s">
        <v>188</v>
      </c>
      <c r="Z3" s="86">
        <v>1</v>
      </c>
      <c r="AA3" s="57"/>
      <c r="AB3" s="59"/>
      <c r="AC3" s="60" t="s">
        <v>1</v>
      </c>
      <c r="AD3" s="36">
        <v>3</v>
      </c>
      <c r="AE3" s="36">
        <v>1</v>
      </c>
      <c r="AF3" s="36">
        <v>2</v>
      </c>
      <c r="AG3" s="37"/>
      <c r="AH3" s="37"/>
      <c r="AI3" s="82">
        <f>AF3/AD3</f>
        <v>0.66666666666666663</v>
      </c>
      <c r="AJ3" s="81"/>
      <c r="AK3" s="60" t="s">
        <v>1</v>
      </c>
      <c r="AL3" s="36">
        <v>2</v>
      </c>
      <c r="AM3" s="37"/>
      <c r="AN3" s="36">
        <v>2</v>
      </c>
      <c r="AO3" s="37"/>
    </row>
    <row r="4" spans="1:41" ht="15" customHeight="1" x14ac:dyDescent="0.3">
      <c r="A4" s="62" t="s">
        <v>2</v>
      </c>
      <c r="B4" s="37">
        <v>59</v>
      </c>
      <c r="C4" s="37">
        <v>0</v>
      </c>
      <c r="D4" s="38">
        <v>0</v>
      </c>
      <c r="E4" s="37">
        <v>60</v>
      </c>
      <c r="F4" s="38">
        <v>0.98333333333333328</v>
      </c>
      <c r="H4" s="60" t="s">
        <v>3</v>
      </c>
      <c r="I4" s="60" t="s">
        <v>51</v>
      </c>
      <c r="J4" s="36">
        <v>2</v>
      </c>
      <c r="L4" s="60" t="s">
        <v>3</v>
      </c>
      <c r="M4" s="36">
        <v>2</v>
      </c>
      <c r="O4" s="60" t="s">
        <v>3</v>
      </c>
      <c r="P4" s="60" t="s">
        <v>128</v>
      </c>
      <c r="Q4" s="36">
        <v>2</v>
      </c>
      <c r="R4" s="57"/>
      <c r="S4" s="144"/>
      <c r="T4" s="144"/>
      <c r="U4" s="60" t="s">
        <v>189</v>
      </c>
      <c r="V4" s="36" t="s">
        <v>190</v>
      </c>
      <c r="W4" s="60" t="s">
        <v>191</v>
      </c>
      <c r="X4" s="60" t="s">
        <v>192</v>
      </c>
      <c r="Y4" s="60" t="s">
        <v>193</v>
      </c>
      <c r="Z4" s="86">
        <v>1</v>
      </c>
      <c r="AA4" s="57"/>
      <c r="AB4" s="59"/>
      <c r="AC4" s="60" t="s">
        <v>2</v>
      </c>
      <c r="AD4" s="36">
        <v>5</v>
      </c>
      <c r="AE4" s="36">
        <v>3</v>
      </c>
      <c r="AF4" s="36">
        <v>2</v>
      </c>
      <c r="AG4" s="37"/>
      <c r="AH4" s="37"/>
      <c r="AI4" s="82">
        <f t="shared" ref="AI4:AI18" si="2">AF4/AD4</f>
        <v>0.4</v>
      </c>
      <c r="AJ4" s="81"/>
      <c r="AK4" s="60" t="s">
        <v>2</v>
      </c>
      <c r="AL4" s="36">
        <v>1</v>
      </c>
      <c r="AM4" s="37"/>
      <c r="AN4" s="36">
        <v>1</v>
      </c>
      <c r="AO4" s="37"/>
    </row>
    <row r="5" spans="1:41" x14ac:dyDescent="0.3">
      <c r="A5" s="62" t="s">
        <v>3</v>
      </c>
      <c r="B5" s="37">
        <v>35</v>
      </c>
      <c r="C5" s="37">
        <v>2</v>
      </c>
      <c r="D5" s="38">
        <v>5.7142857142857141E-2</v>
      </c>
      <c r="E5" s="37">
        <v>37</v>
      </c>
      <c r="F5" s="38">
        <v>0.94594594594594594</v>
      </c>
      <c r="H5" s="144" t="s">
        <v>12</v>
      </c>
      <c r="I5" s="60" t="s">
        <v>51</v>
      </c>
      <c r="J5" s="36">
        <v>1</v>
      </c>
      <c r="L5" s="60" t="s">
        <v>4</v>
      </c>
      <c r="M5" s="36">
        <v>6</v>
      </c>
      <c r="O5" s="60" t="s">
        <v>1</v>
      </c>
      <c r="P5" s="60" t="s">
        <v>127</v>
      </c>
      <c r="Q5" s="36">
        <v>3</v>
      </c>
      <c r="R5" s="57"/>
      <c r="S5" s="144"/>
      <c r="T5" s="144"/>
      <c r="U5" s="60" t="s">
        <v>175</v>
      </c>
      <c r="V5" s="36" t="s">
        <v>194</v>
      </c>
      <c r="W5" s="60" t="s">
        <v>195</v>
      </c>
      <c r="X5" s="60" t="s">
        <v>192</v>
      </c>
      <c r="Y5" s="60" t="s">
        <v>196</v>
      </c>
      <c r="Z5" s="86">
        <v>1</v>
      </c>
      <c r="AA5" s="57"/>
      <c r="AB5" s="59"/>
      <c r="AC5" s="60" t="s">
        <v>3</v>
      </c>
      <c r="AD5" s="36">
        <v>4</v>
      </c>
      <c r="AE5" s="36">
        <v>4</v>
      </c>
      <c r="AF5" s="37"/>
      <c r="AG5" s="37"/>
      <c r="AH5" s="37"/>
      <c r="AI5" s="82">
        <f t="shared" si="2"/>
        <v>0</v>
      </c>
      <c r="AJ5" s="81"/>
      <c r="AK5" s="60" t="s">
        <v>3</v>
      </c>
      <c r="AL5" s="36">
        <v>2</v>
      </c>
      <c r="AM5" s="36">
        <v>2</v>
      </c>
      <c r="AN5" s="37"/>
      <c r="AO5" s="37"/>
    </row>
    <row r="6" spans="1:41" x14ac:dyDescent="0.3">
      <c r="A6" s="62" t="s">
        <v>4</v>
      </c>
      <c r="B6" s="37">
        <v>104</v>
      </c>
      <c r="C6" s="37">
        <v>12</v>
      </c>
      <c r="D6" s="38">
        <v>0.11538461538461538</v>
      </c>
      <c r="E6" s="37">
        <v>118</v>
      </c>
      <c r="F6" s="38">
        <v>0.8813559322033897</v>
      </c>
      <c r="H6" s="144"/>
      <c r="I6" s="60" t="s">
        <v>56</v>
      </c>
      <c r="J6" s="36">
        <v>1</v>
      </c>
      <c r="L6" s="60" t="s">
        <v>7</v>
      </c>
      <c r="M6" s="36">
        <v>5</v>
      </c>
      <c r="O6" s="144" t="s">
        <v>11</v>
      </c>
      <c r="P6" s="60" t="s">
        <v>145</v>
      </c>
      <c r="Q6" s="36">
        <v>2</v>
      </c>
      <c r="R6" s="57"/>
      <c r="S6" s="144" t="s">
        <v>3</v>
      </c>
      <c r="T6" s="144" t="s">
        <v>128</v>
      </c>
      <c r="U6" s="60" t="s">
        <v>162</v>
      </c>
      <c r="V6" s="36">
        <f>X6-W6+1</f>
        <v>51</v>
      </c>
      <c r="W6" s="60" t="s">
        <v>439</v>
      </c>
      <c r="X6" s="60" t="s">
        <v>179</v>
      </c>
      <c r="Y6" s="60" t="s">
        <v>434</v>
      </c>
      <c r="Z6" s="86">
        <v>1</v>
      </c>
      <c r="AA6" s="57"/>
      <c r="AB6" s="59"/>
      <c r="AC6" s="60" t="s">
        <v>4</v>
      </c>
      <c r="AD6" s="36">
        <v>8</v>
      </c>
      <c r="AE6" s="36">
        <v>5</v>
      </c>
      <c r="AF6" s="36">
        <v>3</v>
      </c>
      <c r="AG6" s="37"/>
      <c r="AH6" s="37"/>
      <c r="AI6" s="90">
        <f t="shared" si="2"/>
        <v>0.375</v>
      </c>
      <c r="AJ6" s="91"/>
      <c r="AK6" s="60" t="s">
        <v>4</v>
      </c>
      <c r="AL6" s="36">
        <v>7</v>
      </c>
      <c r="AM6" s="36">
        <v>4</v>
      </c>
      <c r="AN6" s="36">
        <v>3</v>
      </c>
      <c r="AO6" s="37"/>
    </row>
    <row r="7" spans="1:41" x14ac:dyDescent="0.3">
      <c r="A7" s="62" t="s">
        <v>5</v>
      </c>
      <c r="B7" s="37">
        <v>21</v>
      </c>
      <c r="C7" s="37">
        <v>0</v>
      </c>
      <c r="D7" s="38">
        <v>0</v>
      </c>
      <c r="E7" s="37">
        <v>22</v>
      </c>
      <c r="F7" s="38">
        <v>0.95454545454545459</v>
      </c>
      <c r="H7" s="144" t="s">
        <v>6</v>
      </c>
      <c r="I7" s="60" t="s">
        <v>54</v>
      </c>
      <c r="J7" s="36">
        <v>1</v>
      </c>
      <c r="L7" s="60" t="s">
        <v>9</v>
      </c>
      <c r="M7" s="36">
        <v>8</v>
      </c>
      <c r="O7" s="144"/>
      <c r="P7" s="60" t="s">
        <v>133</v>
      </c>
      <c r="Q7" s="36">
        <v>1</v>
      </c>
      <c r="R7" s="57"/>
      <c r="S7" s="144"/>
      <c r="T7" s="144"/>
      <c r="U7" s="60" t="s">
        <v>116</v>
      </c>
      <c r="V7" s="36" t="s">
        <v>180</v>
      </c>
      <c r="W7" s="60" t="s">
        <v>181</v>
      </c>
      <c r="X7" s="60" t="s">
        <v>182</v>
      </c>
      <c r="Y7" s="60" t="s">
        <v>183</v>
      </c>
      <c r="Z7" s="86">
        <v>1</v>
      </c>
      <c r="AA7" s="57"/>
      <c r="AB7" s="59"/>
      <c r="AC7" s="60" t="s">
        <v>5</v>
      </c>
      <c r="AD7" s="36">
        <v>1</v>
      </c>
      <c r="AE7" s="37"/>
      <c r="AF7" s="37"/>
      <c r="AG7" s="36">
        <v>1</v>
      </c>
      <c r="AH7" s="37"/>
      <c r="AI7" s="90">
        <f t="shared" si="2"/>
        <v>0</v>
      </c>
      <c r="AJ7" s="91"/>
      <c r="AK7" s="60" t="s">
        <v>7</v>
      </c>
      <c r="AL7" s="36">
        <v>2</v>
      </c>
      <c r="AM7" s="36">
        <v>1</v>
      </c>
      <c r="AN7" s="36">
        <v>1</v>
      </c>
      <c r="AO7" s="37"/>
    </row>
    <row r="8" spans="1:41" x14ac:dyDescent="0.3">
      <c r="A8" s="62" t="s">
        <v>6</v>
      </c>
      <c r="B8" s="37">
        <v>44</v>
      </c>
      <c r="C8" s="37">
        <v>3</v>
      </c>
      <c r="D8" s="38">
        <v>6.8181818181818177E-2</v>
      </c>
      <c r="E8" s="37">
        <v>45</v>
      </c>
      <c r="F8" s="38">
        <v>0.97777777777777775</v>
      </c>
      <c r="H8" s="144"/>
      <c r="I8" s="60" t="s">
        <v>56</v>
      </c>
      <c r="J8" s="36">
        <v>2</v>
      </c>
      <c r="L8" s="60" t="s">
        <v>11</v>
      </c>
      <c r="M8" s="36">
        <v>3</v>
      </c>
      <c r="O8" s="144" t="s">
        <v>15</v>
      </c>
      <c r="P8" s="60" t="s">
        <v>138</v>
      </c>
      <c r="Q8" s="36">
        <v>1</v>
      </c>
      <c r="R8" s="57"/>
      <c r="S8" s="144" t="s">
        <v>4</v>
      </c>
      <c r="T8" s="144" t="s">
        <v>86</v>
      </c>
      <c r="U8" s="60" t="s">
        <v>247</v>
      </c>
      <c r="V8" s="36" t="s">
        <v>248</v>
      </c>
      <c r="W8" s="60" t="s">
        <v>249</v>
      </c>
      <c r="X8" s="60" t="s">
        <v>207</v>
      </c>
      <c r="Y8" s="60" t="s">
        <v>250</v>
      </c>
      <c r="Z8" s="86">
        <v>1</v>
      </c>
      <c r="AA8" s="57"/>
      <c r="AB8" s="59"/>
      <c r="AC8" s="60" t="s">
        <v>6</v>
      </c>
      <c r="AD8" s="36">
        <v>2</v>
      </c>
      <c r="AE8" s="37"/>
      <c r="AF8" s="36">
        <v>2</v>
      </c>
      <c r="AG8" s="37"/>
      <c r="AH8" s="37"/>
      <c r="AI8" s="90">
        <f t="shared" si="2"/>
        <v>1</v>
      </c>
      <c r="AJ8" s="91"/>
      <c r="AK8" s="60" t="s">
        <v>9</v>
      </c>
      <c r="AL8" s="36">
        <v>10</v>
      </c>
      <c r="AM8" s="36">
        <v>6</v>
      </c>
      <c r="AN8" s="36">
        <v>3</v>
      </c>
      <c r="AO8" s="36">
        <v>1</v>
      </c>
    </row>
    <row r="9" spans="1:41" x14ac:dyDescent="0.3">
      <c r="A9" s="62" t="s">
        <v>7</v>
      </c>
      <c r="B9" s="37">
        <v>39</v>
      </c>
      <c r="C9" s="37">
        <v>5</v>
      </c>
      <c r="D9" s="38">
        <v>0.12820512820512819</v>
      </c>
      <c r="E9" s="37">
        <v>46</v>
      </c>
      <c r="F9" s="38">
        <v>0.84782608695652173</v>
      </c>
      <c r="H9" s="60" t="s">
        <v>7</v>
      </c>
      <c r="I9" s="60" t="s">
        <v>51</v>
      </c>
      <c r="J9" s="36">
        <v>5</v>
      </c>
      <c r="L9" s="60" t="s">
        <v>12</v>
      </c>
      <c r="M9" s="36">
        <v>1</v>
      </c>
      <c r="O9" s="144"/>
      <c r="P9" s="60" t="s">
        <v>139</v>
      </c>
      <c r="Q9" s="36">
        <v>2</v>
      </c>
      <c r="R9" s="57"/>
      <c r="S9" s="144"/>
      <c r="T9" s="144"/>
      <c r="U9" s="60" t="s">
        <v>251</v>
      </c>
      <c r="V9" s="36" t="s">
        <v>252</v>
      </c>
      <c r="W9" s="60" t="s">
        <v>253</v>
      </c>
      <c r="X9" s="60" t="s">
        <v>207</v>
      </c>
      <c r="Y9" s="60" t="s">
        <v>254</v>
      </c>
      <c r="Z9" s="86">
        <v>1</v>
      </c>
      <c r="AA9" s="57"/>
      <c r="AB9" s="59"/>
      <c r="AC9" s="60" t="s">
        <v>7</v>
      </c>
      <c r="AD9" s="36">
        <v>3</v>
      </c>
      <c r="AE9" s="36">
        <v>2</v>
      </c>
      <c r="AF9" s="36">
        <v>1</v>
      </c>
      <c r="AG9" s="37"/>
      <c r="AH9" s="37"/>
      <c r="AI9" s="90">
        <f t="shared" si="2"/>
        <v>0.33333333333333331</v>
      </c>
      <c r="AJ9" s="91"/>
      <c r="AK9" s="60" t="s">
        <v>11</v>
      </c>
      <c r="AL9" s="36">
        <v>1</v>
      </c>
      <c r="AM9" s="36">
        <v>1</v>
      </c>
      <c r="AN9" s="37"/>
      <c r="AO9" s="37"/>
    </row>
    <row r="10" spans="1:41" x14ac:dyDescent="0.3">
      <c r="A10" s="62" t="s">
        <v>8</v>
      </c>
      <c r="B10" s="37">
        <v>2</v>
      </c>
      <c r="C10" s="37">
        <v>0</v>
      </c>
      <c r="D10" s="38">
        <v>0</v>
      </c>
      <c r="E10" s="37">
        <v>39</v>
      </c>
      <c r="F10" s="38">
        <v>5.128205128205128E-2</v>
      </c>
      <c r="G10" t="s">
        <v>160</v>
      </c>
      <c r="H10" s="144" t="s">
        <v>15</v>
      </c>
      <c r="I10" s="60" t="s">
        <v>51</v>
      </c>
      <c r="J10" s="36">
        <v>3</v>
      </c>
      <c r="L10" s="60" t="s">
        <v>13</v>
      </c>
      <c r="M10" s="36">
        <v>6</v>
      </c>
      <c r="O10" s="60" t="s">
        <v>14</v>
      </c>
      <c r="P10" s="60" t="s">
        <v>93</v>
      </c>
      <c r="Q10" s="36">
        <v>4</v>
      </c>
      <c r="R10" s="57"/>
      <c r="S10" s="144"/>
      <c r="T10" s="144"/>
      <c r="U10" s="60" t="s">
        <v>255</v>
      </c>
      <c r="V10" s="36" t="s">
        <v>109</v>
      </c>
      <c r="W10" s="60" t="s">
        <v>179</v>
      </c>
      <c r="X10" s="60" t="s">
        <v>211</v>
      </c>
      <c r="Y10" s="60" t="s">
        <v>440</v>
      </c>
      <c r="Z10" s="86">
        <v>1</v>
      </c>
      <c r="AA10" s="57"/>
      <c r="AB10" s="59"/>
      <c r="AC10" s="60" t="s">
        <v>9</v>
      </c>
      <c r="AD10" s="36">
        <v>13</v>
      </c>
      <c r="AE10" s="36">
        <v>9</v>
      </c>
      <c r="AF10" s="36">
        <v>3</v>
      </c>
      <c r="AG10" s="36">
        <v>1</v>
      </c>
      <c r="AH10" s="37"/>
      <c r="AI10" s="90">
        <f t="shared" si="2"/>
        <v>0.23076923076923078</v>
      </c>
      <c r="AJ10" s="91"/>
      <c r="AK10" s="60" t="s">
        <v>12</v>
      </c>
      <c r="AL10" s="36">
        <v>4</v>
      </c>
      <c r="AM10" s="36">
        <v>4</v>
      </c>
      <c r="AN10" s="37"/>
      <c r="AO10" s="37"/>
    </row>
    <row r="11" spans="1:41" x14ac:dyDescent="0.3">
      <c r="A11" s="62" t="s">
        <v>9</v>
      </c>
      <c r="B11" s="37">
        <v>191</v>
      </c>
      <c r="C11" s="37">
        <v>11</v>
      </c>
      <c r="D11" s="38">
        <v>5.7591623036649213E-2</v>
      </c>
      <c r="E11" s="37">
        <v>199</v>
      </c>
      <c r="F11" s="38">
        <v>0.95979899497487442</v>
      </c>
      <c r="H11" s="144"/>
      <c r="I11" s="60" t="s">
        <v>56</v>
      </c>
      <c r="J11" s="36">
        <v>2</v>
      </c>
      <c r="L11" s="60" t="s">
        <v>14</v>
      </c>
      <c r="M11" s="36">
        <v>4</v>
      </c>
      <c r="O11" s="144" t="s">
        <v>7</v>
      </c>
      <c r="P11" s="60" t="s">
        <v>84</v>
      </c>
      <c r="Q11" s="36">
        <v>2</v>
      </c>
      <c r="R11" s="57"/>
      <c r="S11" s="144"/>
      <c r="T11" s="144"/>
      <c r="U11" s="60" t="s">
        <v>256</v>
      </c>
      <c r="V11" s="36">
        <f>X11-W11+1</f>
        <v>47</v>
      </c>
      <c r="W11" s="60" t="s">
        <v>262</v>
      </c>
      <c r="X11" s="60" t="s">
        <v>257</v>
      </c>
      <c r="Y11" s="60" t="s">
        <v>437</v>
      </c>
      <c r="Z11" s="86">
        <v>1</v>
      </c>
      <c r="AA11" s="57"/>
      <c r="AB11" s="59"/>
      <c r="AC11" s="60" t="s">
        <v>10</v>
      </c>
      <c r="AD11" s="36">
        <v>1</v>
      </c>
      <c r="AE11" s="37"/>
      <c r="AF11" s="36">
        <v>1</v>
      </c>
      <c r="AG11" s="37"/>
      <c r="AH11" s="37"/>
      <c r="AI11" s="90">
        <f t="shared" si="2"/>
        <v>1</v>
      </c>
      <c r="AJ11" s="91"/>
      <c r="AK11" s="60" t="s">
        <v>13</v>
      </c>
      <c r="AL11" s="36">
        <v>6</v>
      </c>
      <c r="AM11" s="36">
        <v>4</v>
      </c>
      <c r="AN11" s="36">
        <v>2</v>
      </c>
      <c r="AO11" s="37"/>
    </row>
    <row r="12" spans="1:41" ht="15" customHeight="1" x14ac:dyDescent="0.3">
      <c r="A12" s="62" t="s">
        <v>10</v>
      </c>
      <c r="B12" s="37">
        <v>31</v>
      </c>
      <c r="C12" s="37">
        <v>1</v>
      </c>
      <c r="D12" s="38">
        <v>3.2258064516129031E-2</v>
      </c>
      <c r="E12" s="37">
        <v>31</v>
      </c>
      <c r="F12" s="38">
        <v>1</v>
      </c>
      <c r="H12" s="144" t="s">
        <v>1</v>
      </c>
      <c r="I12" s="60" t="s">
        <v>51</v>
      </c>
      <c r="J12" s="36">
        <v>3</v>
      </c>
      <c r="L12" s="60" t="s">
        <v>15</v>
      </c>
      <c r="M12" s="36">
        <v>3</v>
      </c>
      <c r="O12" s="144"/>
      <c r="P12" s="60" t="s">
        <v>85</v>
      </c>
      <c r="Q12" s="36">
        <v>3</v>
      </c>
      <c r="R12" s="57"/>
      <c r="S12" s="144"/>
      <c r="T12" s="144"/>
      <c r="U12" s="60" t="s">
        <v>258</v>
      </c>
      <c r="V12" s="36" t="s">
        <v>190</v>
      </c>
      <c r="W12" s="60" t="s">
        <v>259</v>
      </c>
      <c r="X12" s="60" t="s">
        <v>179</v>
      </c>
      <c r="Y12" s="60" t="s">
        <v>260</v>
      </c>
      <c r="Z12" s="86">
        <v>1</v>
      </c>
      <c r="AA12" s="57"/>
      <c r="AB12" s="59"/>
      <c r="AC12" s="60" t="s">
        <v>11</v>
      </c>
      <c r="AD12" s="36">
        <v>3</v>
      </c>
      <c r="AE12" s="36">
        <v>3</v>
      </c>
      <c r="AF12" s="37"/>
      <c r="AG12" s="37"/>
      <c r="AH12" s="37"/>
      <c r="AI12" s="90">
        <f t="shared" si="2"/>
        <v>0</v>
      </c>
      <c r="AJ12" s="91"/>
      <c r="AK12" s="60" t="s">
        <v>14</v>
      </c>
      <c r="AL12" s="36">
        <v>1</v>
      </c>
      <c r="AM12" s="36">
        <v>1</v>
      </c>
      <c r="AN12" s="37"/>
      <c r="AO12" s="37"/>
    </row>
    <row r="13" spans="1:41" x14ac:dyDescent="0.3">
      <c r="A13" s="62" t="s">
        <v>11</v>
      </c>
      <c r="B13" s="37">
        <v>36</v>
      </c>
      <c r="C13" s="37">
        <v>6</v>
      </c>
      <c r="D13" s="38">
        <v>0.16666666666666663</v>
      </c>
      <c r="E13" s="37">
        <v>37</v>
      </c>
      <c r="F13" s="38">
        <v>0.97297297297297303</v>
      </c>
      <c r="H13" s="144"/>
      <c r="I13" s="60" t="s">
        <v>52</v>
      </c>
      <c r="J13" s="36">
        <v>1</v>
      </c>
      <c r="L13" s="60" t="s">
        <v>16</v>
      </c>
      <c r="M13" s="36">
        <v>6</v>
      </c>
      <c r="O13" s="144" t="s">
        <v>4</v>
      </c>
      <c r="P13" s="60" t="s">
        <v>86</v>
      </c>
      <c r="Q13" s="36">
        <v>5</v>
      </c>
      <c r="R13" s="57"/>
      <c r="S13" s="144"/>
      <c r="T13" s="60" t="s">
        <v>94</v>
      </c>
      <c r="U13" s="60" t="s">
        <v>101</v>
      </c>
      <c r="V13" s="36" t="s">
        <v>261</v>
      </c>
      <c r="W13" s="60" t="s">
        <v>262</v>
      </c>
      <c r="X13" s="60" t="s">
        <v>223</v>
      </c>
      <c r="Y13" s="60" t="s">
        <v>263</v>
      </c>
      <c r="Z13" s="86">
        <v>1</v>
      </c>
      <c r="AA13" s="57"/>
      <c r="AB13" s="59"/>
      <c r="AC13" s="60" t="s">
        <v>12</v>
      </c>
      <c r="AD13" s="36">
        <v>5</v>
      </c>
      <c r="AE13" s="36">
        <v>4</v>
      </c>
      <c r="AF13" s="36">
        <v>1</v>
      </c>
      <c r="AG13" s="37"/>
      <c r="AH13" s="37"/>
      <c r="AI13" s="90">
        <f t="shared" si="2"/>
        <v>0.2</v>
      </c>
      <c r="AJ13" s="91"/>
      <c r="AK13" s="60" t="s">
        <v>15</v>
      </c>
      <c r="AL13" s="36">
        <v>1</v>
      </c>
      <c r="AM13" s="36">
        <v>1</v>
      </c>
      <c r="AN13" s="37"/>
      <c r="AO13" s="37"/>
    </row>
    <row r="14" spans="1:41" x14ac:dyDescent="0.3">
      <c r="A14" s="62" t="s">
        <v>12</v>
      </c>
      <c r="B14" s="37">
        <v>46</v>
      </c>
      <c r="C14" s="37">
        <v>2</v>
      </c>
      <c r="D14" s="38">
        <v>4.3478260869565216E-2</v>
      </c>
      <c r="E14" s="37">
        <v>48</v>
      </c>
      <c r="F14" s="38">
        <v>0.95833333333333348</v>
      </c>
      <c r="H14" s="144"/>
      <c r="I14" s="60" t="s">
        <v>56</v>
      </c>
      <c r="J14" s="36">
        <v>2</v>
      </c>
      <c r="L14" s="58" t="s">
        <v>17</v>
      </c>
      <c r="M14" s="57">
        <v>47</v>
      </c>
      <c r="O14" s="144"/>
      <c r="P14" s="60" t="s">
        <v>94</v>
      </c>
      <c r="Q14" s="36">
        <v>1</v>
      </c>
      <c r="R14" s="57"/>
      <c r="S14" s="144" t="s">
        <v>7</v>
      </c>
      <c r="T14" s="144" t="s">
        <v>84</v>
      </c>
      <c r="U14" s="60" t="s">
        <v>213</v>
      </c>
      <c r="V14" s="36" t="s">
        <v>230</v>
      </c>
      <c r="W14" s="60" t="s">
        <v>231</v>
      </c>
      <c r="X14" s="60" t="s">
        <v>192</v>
      </c>
      <c r="Y14" s="60" t="s">
        <v>232</v>
      </c>
      <c r="Z14" s="86">
        <v>1</v>
      </c>
      <c r="AA14" s="57"/>
      <c r="AB14" s="59"/>
      <c r="AC14" s="60" t="s">
        <v>13</v>
      </c>
      <c r="AD14" s="36">
        <v>8</v>
      </c>
      <c r="AE14" s="36">
        <v>6</v>
      </c>
      <c r="AF14" s="36">
        <v>2</v>
      </c>
      <c r="AG14" s="37"/>
      <c r="AH14" s="37"/>
      <c r="AI14" s="90">
        <f t="shared" si="2"/>
        <v>0.25</v>
      </c>
      <c r="AJ14" s="91"/>
      <c r="AK14" s="60" t="s">
        <v>16</v>
      </c>
      <c r="AL14" s="36">
        <v>5</v>
      </c>
      <c r="AM14" s="36">
        <v>3</v>
      </c>
      <c r="AN14" s="36">
        <v>2</v>
      </c>
      <c r="AO14" s="37"/>
    </row>
    <row r="15" spans="1:41" x14ac:dyDescent="0.3">
      <c r="A15" s="62" t="s">
        <v>13</v>
      </c>
      <c r="B15" s="37">
        <v>84</v>
      </c>
      <c r="C15" s="37">
        <v>7</v>
      </c>
      <c r="D15" s="38">
        <v>8.3333333333333315E-2</v>
      </c>
      <c r="E15" s="37">
        <v>86</v>
      </c>
      <c r="F15" s="38">
        <v>0.97674418604651148</v>
      </c>
      <c r="H15" s="144" t="s">
        <v>11</v>
      </c>
      <c r="I15" s="60" t="s">
        <v>22</v>
      </c>
      <c r="J15" s="36">
        <v>1</v>
      </c>
      <c r="O15" s="147" t="s">
        <v>13</v>
      </c>
      <c r="P15" s="60" t="s">
        <v>135</v>
      </c>
      <c r="Q15" s="36">
        <v>1</v>
      </c>
      <c r="R15" s="57"/>
      <c r="S15" s="144"/>
      <c r="T15" s="144"/>
      <c r="U15" s="60" t="s">
        <v>233</v>
      </c>
      <c r="V15" s="36" t="s">
        <v>234</v>
      </c>
      <c r="W15" s="60" t="s">
        <v>235</v>
      </c>
      <c r="X15" s="60" t="s">
        <v>221</v>
      </c>
      <c r="Y15" s="60" t="s">
        <v>236</v>
      </c>
      <c r="Z15" s="86">
        <v>1</v>
      </c>
      <c r="AA15" s="57"/>
      <c r="AB15" s="59"/>
      <c r="AC15" s="60" t="s">
        <v>14</v>
      </c>
      <c r="AD15" s="36">
        <v>5</v>
      </c>
      <c r="AE15" s="36">
        <v>2</v>
      </c>
      <c r="AF15" s="36">
        <v>2</v>
      </c>
      <c r="AG15" s="37"/>
      <c r="AH15" s="36">
        <v>1</v>
      </c>
      <c r="AI15" s="82">
        <f t="shared" si="2"/>
        <v>0.4</v>
      </c>
      <c r="AJ15" s="81"/>
      <c r="AK15" s="58" t="s">
        <v>17</v>
      </c>
      <c r="AL15" s="57">
        <v>42</v>
      </c>
      <c r="AM15" s="57">
        <v>27</v>
      </c>
      <c r="AN15" s="57">
        <v>14</v>
      </c>
      <c r="AO15" s="57">
        <v>1</v>
      </c>
    </row>
    <row r="16" spans="1:41" x14ac:dyDescent="0.3">
      <c r="A16" s="62" t="s">
        <v>14</v>
      </c>
      <c r="B16" s="37">
        <v>49</v>
      </c>
      <c r="C16" s="37">
        <v>9</v>
      </c>
      <c r="D16" s="38">
        <v>0.18367346938775511</v>
      </c>
      <c r="E16" s="37">
        <v>58</v>
      </c>
      <c r="F16" s="38">
        <v>0.84482758620689646</v>
      </c>
      <c r="H16" s="144"/>
      <c r="I16" s="60" t="s">
        <v>51</v>
      </c>
      <c r="J16" s="36">
        <v>3</v>
      </c>
      <c r="L16" s="54" t="s">
        <v>159</v>
      </c>
      <c r="O16" s="148"/>
      <c r="P16" s="60" t="s">
        <v>87</v>
      </c>
      <c r="Q16" s="36">
        <v>1</v>
      </c>
      <c r="R16" s="57"/>
      <c r="S16" s="144"/>
      <c r="T16" s="144" t="s">
        <v>85</v>
      </c>
      <c r="U16" s="60" t="s">
        <v>109</v>
      </c>
      <c r="V16" s="36" t="s">
        <v>237</v>
      </c>
      <c r="W16" s="60" t="s">
        <v>238</v>
      </c>
      <c r="X16" s="60" t="s">
        <v>239</v>
      </c>
      <c r="Y16" s="60" t="s">
        <v>240</v>
      </c>
      <c r="Z16" s="86">
        <v>1</v>
      </c>
      <c r="AA16" s="57"/>
      <c r="AB16" s="59"/>
      <c r="AC16" s="60" t="s">
        <v>15</v>
      </c>
      <c r="AD16" s="36">
        <v>4</v>
      </c>
      <c r="AE16" s="36">
        <v>4</v>
      </c>
      <c r="AF16" s="37"/>
      <c r="AG16" s="37"/>
      <c r="AH16" s="37"/>
      <c r="AI16" s="82">
        <f t="shared" si="2"/>
        <v>0</v>
      </c>
      <c r="AJ16" s="81"/>
      <c r="AL16" s="49"/>
      <c r="AM16" s="52">
        <f>AM15/AL15</f>
        <v>0.6428571428571429</v>
      </c>
      <c r="AN16" s="52">
        <f>AN15/AL15</f>
        <v>0.33333333333333331</v>
      </c>
      <c r="AO16" s="49"/>
    </row>
    <row r="17" spans="1:41" x14ac:dyDescent="0.3">
      <c r="A17" s="62" t="s">
        <v>15</v>
      </c>
      <c r="B17" s="37">
        <v>36</v>
      </c>
      <c r="C17" s="37">
        <v>5</v>
      </c>
      <c r="D17" s="38">
        <v>0.1388888888888889</v>
      </c>
      <c r="E17" s="37">
        <v>38</v>
      </c>
      <c r="F17" s="38">
        <v>0.94736842105263153</v>
      </c>
      <c r="H17" s="144"/>
      <c r="I17" s="60" t="s">
        <v>52</v>
      </c>
      <c r="J17" s="36">
        <v>1</v>
      </c>
      <c r="M17" s="52">
        <f>M14/J33</f>
        <v>0.61038961038961037</v>
      </c>
      <c r="O17" s="148"/>
      <c r="P17" s="60" t="s">
        <v>136</v>
      </c>
      <c r="Q17" s="36">
        <v>2</v>
      </c>
      <c r="R17" s="57"/>
      <c r="S17" s="144"/>
      <c r="T17" s="144"/>
      <c r="U17" s="144" t="s">
        <v>237</v>
      </c>
      <c r="V17" s="36" t="s">
        <v>241</v>
      </c>
      <c r="W17" s="60" t="s">
        <v>242</v>
      </c>
      <c r="X17" s="60" t="s">
        <v>223</v>
      </c>
      <c r="Y17" s="60" t="s">
        <v>243</v>
      </c>
      <c r="Z17" s="86">
        <v>1</v>
      </c>
      <c r="AA17" s="57"/>
      <c r="AB17" s="59"/>
      <c r="AC17" s="60" t="s">
        <v>16</v>
      </c>
      <c r="AD17" s="36">
        <v>7</v>
      </c>
      <c r="AE17" s="36">
        <v>4</v>
      </c>
      <c r="AF17" s="36">
        <v>2</v>
      </c>
      <c r="AG17" s="36">
        <v>1</v>
      </c>
      <c r="AH17" s="37"/>
      <c r="AI17" s="82">
        <f t="shared" si="2"/>
        <v>0.2857142857142857</v>
      </c>
      <c r="AJ17" s="81"/>
      <c r="AL17" s="63"/>
      <c r="AM17" s="63"/>
      <c r="AN17" s="63"/>
      <c r="AO17" s="63"/>
    </row>
    <row r="18" spans="1:41" x14ac:dyDescent="0.3">
      <c r="A18" s="62" t="s">
        <v>16</v>
      </c>
      <c r="B18" s="37">
        <v>82</v>
      </c>
      <c r="C18" s="37">
        <v>8</v>
      </c>
      <c r="D18" s="38">
        <v>9.7560975609756101E-2</v>
      </c>
      <c r="E18" s="37">
        <v>83</v>
      </c>
      <c r="F18" s="38">
        <v>0.98795180722891562</v>
      </c>
      <c r="H18" s="144"/>
      <c r="I18" s="60" t="s">
        <v>56</v>
      </c>
      <c r="J18" s="36">
        <v>1</v>
      </c>
      <c r="O18" s="149"/>
      <c r="P18" s="60" t="s">
        <v>137</v>
      </c>
      <c r="Q18" s="36">
        <v>1</v>
      </c>
      <c r="R18" s="57"/>
      <c r="S18" s="144"/>
      <c r="T18" s="144"/>
      <c r="U18" s="144"/>
      <c r="V18" s="36" t="s">
        <v>244</v>
      </c>
      <c r="W18" s="60" t="s">
        <v>245</v>
      </c>
      <c r="X18" s="60" t="s">
        <v>221</v>
      </c>
      <c r="Y18" s="60" t="s">
        <v>246</v>
      </c>
      <c r="Z18" s="86">
        <v>1</v>
      </c>
      <c r="AA18" s="57"/>
      <c r="AB18" s="59"/>
      <c r="AC18" s="58" t="s">
        <v>17</v>
      </c>
      <c r="AD18" s="57">
        <v>72</v>
      </c>
      <c r="AE18" s="57">
        <v>47</v>
      </c>
      <c r="AF18" s="57">
        <v>21</v>
      </c>
      <c r="AG18" s="57">
        <v>3</v>
      </c>
      <c r="AH18" s="57">
        <v>1</v>
      </c>
      <c r="AI18" s="52">
        <f t="shared" si="2"/>
        <v>0.29166666666666669</v>
      </c>
      <c r="AJ18" s="81"/>
      <c r="AM18" s="63"/>
      <c r="AN18" s="63"/>
      <c r="AO18" s="63"/>
    </row>
    <row r="19" spans="1:41" x14ac:dyDescent="0.3">
      <c r="B19" s="49">
        <f t="shared" ref="B19:E19" si="3">SUM(B3:B18)</f>
        <v>903</v>
      </c>
      <c r="C19" s="49">
        <f t="shared" si="3"/>
        <v>77</v>
      </c>
      <c r="D19" s="67">
        <f>C19/B19</f>
        <v>8.5271317829457363E-2</v>
      </c>
      <c r="E19" s="49">
        <f t="shared" si="3"/>
        <v>992</v>
      </c>
      <c r="F19" s="67">
        <f>B19/E19</f>
        <v>0.91028225806451613</v>
      </c>
      <c r="H19" s="144" t="s">
        <v>13</v>
      </c>
      <c r="I19" s="60" t="s">
        <v>51</v>
      </c>
      <c r="J19" s="36">
        <v>6</v>
      </c>
      <c r="O19" s="144" t="s">
        <v>16</v>
      </c>
      <c r="P19" s="60" t="s">
        <v>140</v>
      </c>
      <c r="Q19" s="36">
        <v>1</v>
      </c>
      <c r="R19" s="57"/>
      <c r="S19" s="144" t="s">
        <v>9</v>
      </c>
      <c r="T19" s="144" t="s">
        <v>129</v>
      </c>
      <c r="U19" s="60" t="s">
        <v>306</v>
      </c>
      <c r="V19" s="36" t="s">
        <v>307</v>
      </c>
      <c r="W19" s="60" t="s">
        <v>308</v>
      </c>
      <c r="X19" s="60" t="s">
        <v>309</v>
      </c>
      <c r="Y19" s="60" t="s">
        <v>310</v>
      </c>
      <c r="Z19" s="86">
        <v>1</v>
      </c>
      <c r="AA19" s="57"/>
      <c r="AB19" s="59"/>
      <c r="AE19" s="52">
        <f>AE18/AD18</f>
        <v>0.65277777777777779</v>
      </c>
      <c r="AF19" s="52">
        <f>AF18/AD18</f>
        <v>0.29166666666666669</v>
      </c>
      <c r="AK19" s="63"/>
      <c r="AL19" s="54" t="s">
        <v>149</v>
      </c>
      <c r="AM19" s="63"/>
      <c r="AN19" s="63"/>
      <c r="AO19" s="63"/>
    </row>
    <row r="20" spans="1:41" x14ac:dyDescent="0.3">
      <c r="H20" s="144"/>
      <c r="I20" s="60" t="s">
        <v>52</v>
      </c>
      <c r="J20" s="36">
        <v>1</v>
      </c>
      <c r="O20" s="144"/>
      <c r="P20" s="60" t="s">
        <v>142</v>
      </c>
      <c r="Q20" s="36">
        <v>1</v>
      </c>
      <c r="R20" s="57"/>
      <c r="S20" s="144"/>
      <c r="T20" s="144"/>
      <c r="U20" s="60" t="s">
        <v>311</v>
      </c>
      <c r="V20" s="36" t="s">
        <v>312</v>
      </c>
      <c r="W20" s="60" t="s">
        <v>313</v>
      </c>
      <c r="X20" s="60" t="s">
        <v>297</v>
      </c>
      <c r="Y20" s="60" t="s">
        <v>314</v>
      </c>
      <c r="Z20" s="86">
        <v>1</v>
      </c>
      <c r="AA20" s="57"/>
      <c r="AB20" s="59"/>
      <c r="AK20" s="63"/>
      <c r="AL20" s="63"/>
      <c r="AM20" s="63"/>
      <c r="AN20" s="63"/>
      <c r="AO20" s="63"/>
    </row>
    <row r="21" spans="1:41" x14ac:dyDescent="0.3">
      <c r="H21" s="144" t="s">
        <v>16</v>
      </c>
      <c r="I21" s="60" t="s">
        <v>51</v>
      </c>
      <c r="J21" s="36">
        <v>6</v>
      </c>
      <c r="O21" s="144"/>
      <c r="P21" s="60" t="s">
        <v>143</v>
      </c>
      <c r="Q21" s="36">
        <v>2</v>
      </c>
      <c r="R21" s="57"/>
      <c r="S21" s="144"/>
      <c r="T21" s="144"/>
      <c r="U21" s="60" t="s">
        <v>315</v>
      </c>
      <c r="V21" s="36" t="s">
        <v>316</v>
      </c>
      <c r="W21" s="60" t="s">
        <v>317</v>
      </c>
      <c r="X21" s="60" t="s">
        <v>192</v>
      </c>
      <c r="Y21" s="60" t="s">
        <v>318</v>
      </c>
      <c r="Z21" s="86">
        <v>1</v>
      </c>
      <c r="AA21" s="57"/>
      <c r="AB21" s="59"/>
      <c r="AK21" s="63"/>
      <c r="AL21" s="63"/>
      <c r="AM21" s="63"/>
      <c r="AN21" s="63"/>
      <c r="AO21" s="63"/>
    </row>
    <row r="22" spans="1:41" x14ac:dyDescent="0.3">
      <c r="H22" s="144"/>
      <c r="I22" s="60" t="s">
        <v>52</v>
      </c>
      <c r="J22" s="36">
        <v>1</v>
      </c>
      <c r="O22" s="144"/>
      <c r="P22" s="60" t="s">
        <v>141</v>
      </c>
      <c r="Q22" s="36">
        <v>1</v>
      </c>
      <c r="R22" s="57"/>
      <c r="S22" s="144"/>
      <c r="T22" s="60" t="s">
        <v>130</v>
      </c>
      <c r="U22" s="60" t="s">
        <v>319</v>
      </c>
      <c r="V22" s="36" t="s">
        <v>320</v>
      </c>
      <c r="W22" s="60" t="s">
        <v>321</v>
      </c>
      <c r="X22" s="60" t="s">
        <v>227</v>
      </c>
      <c r="Y22" s="60" t="s">
        <v>322</v>
      </c>
      <c r="Z22" s="86">
        <v>1</v>
      </c>
      <c r="AA22" s="57"/>
      <c r="AB22" s="59"/>
      <c r="AC22" s="54" t="s">
        <v>150</v>
      </c>
      <c r="AE22"/>
    </row>
    <row r="23" spans="1:41" x14ac:dyDescent="0.3">
      <c r="H23" s="144"/>
      <c r="I23" s="60" t="s">
        <v>56</v>
      </c>
      <c r="J23" s="36">
        <v>1</v>
      </c>
      <c r="O23" s="144"/>
      <c r="P23" s="60" t="s">
        <v>144</v>
      </c>
      <c r="Q23" s="36">
        <v>1</v>
      </c>
      <c r="R23" s="57"/>
      <c r="S23" s="144"/>
      <c r="T23" s="60" t="s">
        <v>132</v>
      </c>
      <c r="U23" s="60" t="s">
        <v>323</v>
      </c>
      <c r="V23" s="36" t="s">
        <v>272</v>
      </c>
      <c r="W23" s="60" t="s">
        <v>273</v>
      </c>
      <c r="X23" s="60" t="s">
        <v>274</v>
      </c>
      <c r="Y23" s="60" t="s">
        <v>324</v>
      </c>
      <c r="Z23" s="86">
        <v>1</v>
      </c>
      <c r="AA23" s="57"/>
      <c r="AB23" s="59"/>
    </row>
    <row r="24" spans="1:41" x14ac:dyDescent="0.3">
      <c r="H24" s="144" t="s">
        <v>14</v>
      </c>
      <c r="I24" s="60" t="s">
        <v>51</v>
      </c>
      <c r="J24" s="36">
        <v>4</v>
      </c>
      <c r="O24" s="144" t="s">
        <v>9</v>
      </c>
      <c r="P24" s="60" t="s">
        <v>129</v>
      </c>
      <c r="Q24" s="36">
        <v>3</v>
      </c>
      <c r="R24" s="57"/>
      <c r="S24" s="144"/>
      <c r="T24" s="144" t="s">
        <v>131</v>
      </c>
      <c r="U24" s="60" t="s">
        <v>325</v>
      </c>
      <c r="V24" s="36" t="s">
        <v>237</v>
      </c>
      <c r="W24" s="60" t="s">
        <v>207</v>
      </c>
      <c r="X24" s="60" t="s">
        <v>274</v>
      </c>
      <c r="Y24" s="60" t="s">
        <v>326</v>
      </c>
      <c r="Z24" s="86">
        <v>1</v>
      </c>
      <c r="AA24" s="57"/>
      <c r="AB24" s="59"/>
    </row>
    <row r="25" spans="1:41" x14ac:dyDescent="0.3">
      <c r="H25" s="144"/>
      <c r="I25" s="60" t="s">
        <v>52</v>
      </c>
      <c r="J25" s="36">
        <v>2</v>
      </c>
      <c r="O25" s="144"/>
      <c r="P25" s="60" t="s">
        <v>130</v>
      </c>
      <c r="Q25" s="36">
        <v>1</v>
      </c>
      <c r="R25" s="57"/>
      <c r="S25" s="144"/>
      <c r="T25" s="144"/>
      <c r="U25" s="60" t="s">
        <v>327</v>
      </c>
      <c r="V25" s="36" t="s">
        <v>328</v>
      </c>
      <c r="W25" s="60" t="s">
        <v>235</v>
      </c>
      <c r="X25" s="60" t="s">
        <v>245</v>
      </c>
      <c r="Y25" s="60" t="s">
        <v>329</v>
      </c>
      <c r="Z25" s="86">
        <v>1</v>
      </c>
      <c r="AA25" s="57"/>
      <c r="AB25" s="59"/>
    </row>
    <row r="26" spans="1:41" x14ac:dyDescent="0.3">
      <c r="H26" s="144"/>
      <c r="I26" s="60" t="s">
        <v>56</v>
      </c>
      <c r="J26" s="36">
        <v>3</v>
      </c>
      <c r="O26" s="144"/>
      <c r="P26" s="60" t="s">
        <v>132</v>
      </c>
      <c r="Q26" s="36">
        <v>1</v>
      </c>
      <c r="R26" s="57"/>
      <c r="S26" s="144"/>
      <c r="T26" s="144"/>
      <c r="U26" s="60" t="s">
        <v>330</v>
      </c>
      <c r="V26" s="36" t="s">
        <v>331</v>
      </c>
      <c r="W26" s="60" t="s">
        <v>332</v>
      </c>
      <c r="X26" s="60" t="s">
        <v>239</v>
      </c>
      <c r="Y26" s="60" t="s">
        <v>333</v>
      </c>
      <c r="Z26" s="86">
        <v>1</v>
      </c>
      <c r="AA26" s="57"/>
      <c r="AB26" s="59"/>
    </row>
    <row r="27" spans="1:41" x14ac:dyDescent="0.3">
      <c r="H27" s="144" t="s">
        <v>9</v>
      </c>
      <c r="I27" s="60" t="s">
        <v>51</v>
      </c>
      <c r="J27" s="36">
        <v>8</v>
      </c>
      <c r="O27" s="144"/>
      <c r="P27" s="60" t="s">
        <v>131</v>
      </c>
      <c r="Q27" s="36">
        <v>3</v>
      </c>
      <c r="R27" s="57"/>
      <c r="S27" s="144" t="s">
        <v>11</v>
      </c>
      <c r="T27" s="144" t="s">
        <v>145</v>
      </c>
      <c r="U27" s="60" t="s">
        <v>101</v>
      </c>
      <c r="V27" s="36" t="s">
        <v>197</v>
      </c>
      <c r="W27" s="60" t="s">
        <v>198</v>
      </c>
      <c r="X27" s="60" t="s">
        <v>199</v>
      </c>
      <c r="Y27" s="60" t="s">
        <v>200</v>
      </c>
      <c r="Z27" s="86">
        <v>1</v>
      </c>
      <c r="AA27" s="57"/>
      <c r="AB27" s="59"/>
    </row>
    <row r="28" spans="1:41" x14ac:dyDescent="0.3">
      <c r="H28" s="144"/>
      <c r="I28" s="60" t="s">
        <v>52</v>
      </c>
      <c r="J28" s="36">
        <v>2</v>
      </c>
      <c r="O28" s="145" t="s">
        <v>17</v>
      </c>
      <c r="P28" s="145"/>
      <c r="Q28" s="57">
        <v>47</v>
      </c>
      <c r="R28" s="57"/>
      <c r="S28" s="144"/>
      <c r="T28" s="144"/>
      <c r="U28" s="60" t="s">
        <v>162</v>
      </c>
      <c r="V28" s="36">
        <f>X28-W28+1</f>
        <v>278</v>
      </c>
      <c r="W28" s="60" t="s">
        <v>441</v>
      </c>
      <c r="X28" s="60" t="s">
        <v>187</v>
      </c>
      <c r="Y28" s="60" t="s">
        <v>435</v>
      </c>
      <c r="Z28" s="86">
        <v>1</v>
      </c>
      <c r="AA28" s="57"/>
      <c r="AB28" s="59"/>
    </row>
    <row r="29" spans="1:41" x14ac:dyDescent="0.3">
      <c r="H29" s="144"/>
      <c r="I29" s="60" t="s">
        <v>56</v>
      </c>
      <c r="J29" s="36">
        <v>1</v>
      </c>
      <c r="S29" s="144"/>
      <c r="T29" s="60" t="s">
        <v>133</v>
      </c>
      <c r="U29" s="60" t="s">
        <v>201</v>
      </c>
      <c r="V29" s="36" t="s">
        <v>202</v>
      </c>
      <c r="W29" s="60" t="s">
        <v>203</v>
      </c>
      <c r="X29" s="60" t="s">
        <v>199</v>
      </c>
      <c r="Y29" s="60" t="s">
        <v>204</v>
      </c>
      <c r="Z29" s="86">
        <v>1</v>
      </c>
    </row>
    <row r="30" spans="1:41" x14ac:dyDescent="0.3">
      <c r="H30" s="144" t="s">
        <v>4</v>
      </c>
      <c r="I30" s="60" t="s">
        <v>51</v>
      </c>
      <c r="J30" s="36">
        <v>6</v>
      </c>
      <c r="O30" s="54" t="s">
        <v>462</v>
      </c>
      <c r="Q30" s="52">
        <f>Q28/J33</f>
        <v>0.61038961038961037</v>
      </c>
      <c r="R30" s="84"/>
      <c r="S30" s="60" t="s">
        <v>12</v>
      </c>
      <c r="T30" s="60" t="s">
        <v>134</v>
      </c>
      <c r="U30" s="60" t="s">
        <v>174</v>
      </c>
      <c r="V30" s="36" t="s">
        <v>175</v>
      </c>
      <c r="W30" s="60" t="s">
        <v>176</v>
      </c>
      <c r="X30" s="60" t="s">
        <v>177</v>
      </c>
      <c r="Y30" s="60" t="s">
        <v>178</v>
      </c>
      <c r="Z30" s="86">
        <v>1</v>
      </c>
      <c r="AA30" s="84"/>
    </row>
    <row r="31" spans="1:41" x14ac:dyDescent="0.3">
      <c r="H31" s="144"/>
      <c r="I31" s="60" t="s">
        <v>52</v>
      </c>
      <c r="J31" s="36">
        <v>2</v>
      </c>
      <c r="S31" s="144" t="s">
        <v>13</v>
      </c>
      <c r="T31" s="144" t="s">
        <v>135</v>
      </c>
      <c r="U31" s="60" t="s">
        <v>264</v>
      </c>
      <c r="V31" s="36" t="s">
        <v>265</v>
      </c>
      <c r="W31" s="60" t="s">
        <v>266</v>
      </c>
      <c r="X31" s="60" t="s">
        <v>239</v>
      </c>
      <c r="Y31" s="60" t="s">
        <v>267</v>
      </c>
      <c r="Z31" s="86">
        <v>1</v>
      </c>
    </row>
    <row r="32" spans="1:41" x14ac:dyDescent="0.3">
      <c r="H32" s="144"/>
      <c r="I32" s="60" t="s">
        <v>56</v>
      </c>
      <c r="J32" s="36">
        <v>4</v>
      </c>
      <c r="S32" s="144"/>
      <c r="T32" s="144" t="s">
        <v>135</v>
      </c>
      <c r="U32" s="60" t="s">
        <v>201</v>
      </c>
      <c r="V32" s="36" t="s">
        <v>268</v>
      </c>
      <c r="W32" s="60" t="s">
        <v>269</v>
      </c>
      <c r="X32" s="60" t="s">
        <v>227</v>
      </c>
      <c r="Y32" s="60" t="s">
        <v>270</v>
      </c>
      <c r="Z32" s="86">
        <v>1</v>
      </c>
    </row>
    <row r="33" spans="8:26" x14ac:dyDescent="0.3">
      <c r="H33" s="145" t="s">
        <v>17</v>
      </c>
      <c r="I33" s="145"/>
      <c r="J33" s="57">
        <v>77</v>
      </c>
      <c r="S33" s="144"/>
      <c r="T33" s="60" t="s">
        <v>87</v>
      </c>
      <c r="U33" s="60" t="s">
        <v>271</v>
      </c>
      <c r="V33" s="36" t="s">
        <v>272</v>
      </c>
      <c r="W33" s="60" t="s">
        <v>273</v>
      </c>
      <c r="X33" s="60" t="s">
        <v>274</v>
      </c>
      <c r="Y33" s="60" t="s">
        <v>438</v>
      </c>
      <c r="Z33" s="86">
        <v>1</v>
      </c>
    </row>
    <row r="34" spans="8:26" x14ac:dyDescent="0.3">
      <c r="I34" s="58"/>
      <c r="J34" s="57"/>
      <c r="S34" s="144"/>
      <c r="T34" s="144" t="s">
        <v>136</v>
      </c>
      <c r="U34" s="60" t="s">
        <v>244</v>
      </c>
      <c r="V34" s="36" t="s">
        <v>275</v>
      </c>
      <c r="W34" s="60" t="s">
        <v>276</v>
      </c>
      <c r="X34" s="60" t="s">
        <v>277</v>
      </c>
      <c r="Y34" s="60" t="s">
        <v>278</v>
      </c>
      <c r="Z34" s="86">
        <v>1</v>
      </c>
    </row>
    <row r="35" spans="8:26" x14ac:dyDescent="0.3">
      <c r="I35" s="58"/>
      <c r="J35" s="146"/>
      <c r="S35" s="144"/>
      <c r="T35" s="144"/>
      <c r="U35" s="60" t="s">
        <v>218</v>
      </c>
      <c r="V35" s="36" t="s">
        <v>279</v>
      </c>
      <c r="W35" s="60" t="s">
        <v>280</v>
      </c>
      <c r="X35" s="60" t="s">
        <v>221</v>
      </c>
      <c r="Y35" s="60" t="s">
        <v>281</v>
      </c>
      <c r="Z35" s="86">
        <v>1</v>
      </c>
    </row>
    <row r="36" spans="8:26" x14ac:dyDescent="0.3">
      <c r="I36" s="58"/>
      <c r="J36" s="146"/>
      <c r="S36" s="144"/>
      <c r="T36" s="60" t="s">
        <v>137</v>
      </c>
      <c r="U36" s="60" t="s">
        <v>282</v>
      </c>
      <c r="V36" s="36" t="s">
        <v>283</v>
      </c>
      <c r="W36" s="60" t="s">
        <v>284</v>
      </c>
      <c r="X36" s="60" t="s">
        <v>274</v>
      </c>
      <c r="Y36" s="60" t="s">
        <v>285</v>
      </c>
      <c r="Z36" s="86">
        <v>1</v>
      </c>
    </row>
    <row r="37" spans="8:26" x14ac:dyDescent="0.3">
      <c r="I37" s="58"/>
      <c r="J37" s="57"/>
      <c r="S37" s="144" t="s">
        <v>14</v>
      </c>
      <c r="T37" s="144" t="s">
        <v>93</v>
      </c>
      <c r="U37" s="60" t="s">
        <v>218</v>
      </c>
      <c r="V37" s="36" t="s">
        <v>219</v>
      </c>
      <c r="W37" s="60" t="s">
        <v>220</v>
      </c>
      <c r="X37" s="60" t="s">
        <v>221</v>
      </c>
      <c r="Y37" s="60" t="s">
        <v>222</v>
      </c>
      <c r="Z37" s="86">
        <v>1</v>
      </c>
    </row>
    <row r="38" spans="8:26" x14ac:dyDescent="0.3">
      <c r="I38" s="58"/>
      <c r="J38" s="146"/>
      <c r="S38" s="144"/>
      <c r="T38" s="144"/>
      <c r="U38" s="60" t="s">
        <v>189</v>
      </c>
      <c r="V38" s="36" t="s">
        <v>205</v>
      </c>
      <c r="W38" s="60" t="s">
        <v>220</v>
      </c>
      <c r="X38" s="60" t="s">
        <v>223</v>
      </c>
      <c r="Y38" s="60" t="s">
        <v>436</v>
      </c>
      <c r="Z38" s="86">
        <v>1</v>
      </c>
    </row>
    <row r="39" spans="8:26" x14ac:dyDescent="0.3">
      <c r="I39" s="58"/>
      <c r="J39" s="146"/>
      <c r="S39" s="144"/>
      <c r="T39" s="144"/>
      <c r="U39" s="60" t="s">
        <v>224</v>
      </c>
      <c r="V39" s="36" t="s">
        <v>225</v>
      </c>
      <c r="W39" s="60" t="s">
        <v>226</v>
      </c>
      <c r="X39" s="60" t="s">
        <v>227</v>
      </c>
      <c r="Y39" s="60" t="s">
        <v>228</v>
      </c>
      <c r="Z39" s="86">
        <v>1</v>
      </c>
    </row>
    <row r="40" spans="8:26" x14ac:dyDescent="0.3">
      <c r="I40" s="58"/>
      <c r="J40" s="57"/>
      <c r="S40" s="144"/>
      <c r="T40" s="144"/>
      <c r="U40" s="60" t="s">
        <v>175</v>
      </c>
      <c r="V40" s="36" t="s">
        <v>180</v>
      </c>
      <c r="W40" s="60" t="s">
        <v>181</v>
      </c>
      <c r="X40" s="60" t="s">
        <v>182</v>
      </c>
      <c r="Y40" s="60" t="s">
        <v>229</v>
      </c>
      <c r="Z40" s="86">
        <v>1</v>
      </c>
    </row>
    <row r="41" spans="8:26" x14ac:dyDescent="0.3">
      <c r="I41" s="58"/>
      <c r="J41" s="57"/>
      <c r="S41" s="144" t="s">
        <v>15</v>
      </c>
      <c r="T41" s="60" t="s">
        <v>138</v>
      </c>
      <c r="U41" s="60" t="s">
        <v>205</v>
      </c>
      <c r="V41" s="36" t="s">
        <v>194</v>
      </c>
      <c r="W41" s="60" t="s">
        <v>206</v>
      </c>
      <c r="X41" s="60" t="s">
        <v>207</v>
      </c>
      <c r="Y41" s="60" t="s">
        <v>208</v>
      </c>
      <c r="Z41" s="86">
        <v>1</v>
      </c>
    </row>
    <row r="42" spans="8:26" x14ac:dyDescent="0.3">
      <c r="I42" s="58"/>
      <c r="J42" s="57"/>
      <c r="S42" s="144"/>
      <c r="T42" s="144" t="s">
        <v>139</v>
      </c>
      <c r="U42" s="60" t="s">
        <v>201</v>
      </c>
      <c r="V42" s="36" t="s">
        <v>209</v>
      </c>
      <c r="W42" s="60" t="s">
        <v>210</v>
      </c>
      <c r="X42" s="60" t="s">
        <v>211</v>
      </c>
      <c r="Y42" s="60" t="s">
        <v>212</v>
      </c>
      <c r="Z42" s="86">
        <v>1</v>
      </c>
    </row>
    <row r="43" spans="8:26" x14ac:dyDescent="0.3">
      <c r="I43" s="145"/>
      <c r="J43" s="145"/>
      <c r="S43" s="144"/>
      <c r="T43" s="144"/>
      <c r="U43" s="60" t="s">
        <v>213</v>
      </c>
      <c r="V43" s="36" t="s">
        <v>214</v>
      </c>
      <c r="W43" s="60" t="s">
        <v>215</v>
      </c>
      <c r="X43" s="60" t="s">
        <v>216</v>
      </c>
      <c r="Y43" s="60" t="s">
        <v>217</v>
      </c>
      <c r="Z43" s="86">
        <v>1</v>
      </c>
    </row>
    <row r="44" spans="8:26" x14ac:dyDescent="0.3">
      <c r="S44" s="144" t="s">
        <v>16</v>
      </c>
      <c r="T44" s="60" t="s">
        <v>140</v>
      </c>
      <c r="U44" s="60" t="s">
        <v>104</v>
      </c>
      <c r="V44" s="36" t="s">
        <v>286</v>
      </c>
      <c r="W44" s="60" t="s">
        <v>287</v>
      </c>
      <c r="X44" s="60" t="s">
        <v>239</v>
      </c>
      <c r="Y44" s="60" t="s">
        <v>288</v>
      </c>
      <c r="Z44" s="86">
        <v>1</v>
      </c>
    </row>
    <row r="45" spans="8:26" x14ac:dyDescent="0.3">
      <c r="S45" s="144"/>
      <c r="T45" s="60" t="s">
        <v>142</v>
      </c>
      <c r="U45" s="60" t="s">
        <v>289</v>
      </c>
      <c r="V45" s="36" t="s">
        <v>290</v>
      </c>
      <c r="W45" s="60" t="s">
        <v>291</v>
      </c>
      <c r="X45" s="60" t="s">
        <v>211</v>
      </c>
      <c r="Y45" s="60" t="s">
        <v>292</v>
      </c>
      <c r="Z45" s="86">
        <v>1</v>
      </c>
    </row>
    <row r="46" spans="8:26" x14ac:dyDescent="0.3">
      <c r="S46" s="144"/>
      <c r="T46" s="144" t="s">
        <v>143</v>
      </c>
      <c r="U46" s="144" t="s">
        <v>293</v>
      </c>
      <c r="V46" s="36" t="s">
        <v>294</v>
      </c>
      <c r="W46" s="60" t="s">
        <v>295</v>
      </c>
      <c r="X46" s="60" t="s">
        <v>274</v>
      </c>
      <c r="Y46" s="60" t="s">
        <v>296</v>
      </c>
      <c r="Z46" s="86">
        <v>1</v>
      </c>
    </row>
    <row r="47" spans="8:26" x14ac:dyDescent="0.3">
      <c r="S47" s="144"/>
      <c r="T47" s="144"/>
      <c r="U47" s="144"/>
      <c r="V47" s="36" t="s">
        <v>213</v>
      </c>
      <c r="W47" s="60" t="s">
        <v>297</v>
      </c>
      <c r="X47" s="60" t="s">
        <v>182</v>
      </c>
      <c r="Y47" s="60" t="s">
        <v>298</v>
      </c>
      <c r="Z47" s="86">
        <v>1</v>
      </c>
    </row>
    <row r="48" spans="8:26" x14ac:dyDescent="0.3">
      <c r="S48" s="144"/>
      <c r="T48" s="60" t="s">
        <v>141</v>
      </c>
      <c r="U48" s="60" t="s">
        <v>201</v>
      </c>
      <c r="V48" s="36" t="s">
        <v>299</v>
      </c>
      <c r="W48" s="60" t="s">
        <v>300</v>
      </c>
      <c r="X48" s="60" t="s">
        <v>192</v>
      </c>
      <c r="Y48" s="60" t="s">
        <v>301</v>
      </c>
      <c r="Z48" s="86">
        <v>1</v>
      </c>
    </row>
    <row r="49" spans="19:26" x14ac:dyDescent="0.3">
      <c r="S49" s="144"/>
      <c r="T49" s="60" t="s">
        <v>144</v>
      </c>
      <c r="U49" s="60" t="s">
        <v>302</v>
      </c>
      <c r="V49" s="36" t="s">
        <v>303</v>
      </c>
      <c r="W49" s="60" t="s">
        <v>304</v>
      </c>
      <c r="X49" s="60" t="s">
        <v>207</v>
      </c>
      <c r="Y49" s="60" t="s">
        <v>305</v>
      </c>
      <c r="Z49" s="86">
        <v>1</v>
      </c>
    </row>
    <row r="50" spans="19:26" x14ac:dyDescent="0.3">
      <c r="S50" s="144" t="s">
        <v>17</v>
      </c>
      <c r="T50" s="144"/>
      <c r="U50" s="144"/>
      <c r="V50" s="144"/>
      <c r="W50" s="144"/>
      <c r="X50" s="144"/>
      <c r="Y50" s="144"/>
      <c r="Z50" s="86">
        <v>47</v>
      </c>
    </row>
  </sheetData>
  <sortState ref="AK3:AO14">
    <sortCondition ref="AK3:AK14"/>
  </sortState>
  <mergeCells count="48">
    <mergeCell ref="U17:U18"/>
    <mergeCell ref="S19:S26"/>
    <mergeCell ref="T19:T21"/>
    <mergeCell ref="T24:T26"/>
    <mergeCell ref="S27:S29"/>
    <mergeCell ref="T27:T28"/>
    <mergeCell ref="S14:S18"/>
    <mergeCell ref="T14:T15"/>
    <mergeCell ref="T16:T18"/>
    <mergeCell ref="I43:J43"/>
    <mergeCell ref="J35:J36"/>
    <mergeCell ref="O6:O7"/>
    <mergeCell ref="O11:O12"/>
    <mergeCell ref="O8:O9"/>
    <mergeCell ref="O13:O14"/>
    <mergeCell ref="J38:J39"/>
    <mergeCell ref="O15:O18"/>
    <mergeCell ref="O19:O23"/>
    <mergeCell ref="O24:O27"/>
    <mergeCell ref="O28:P28"/>
    <mergeCell ref="H30:H32"/>
    <mergeCell ref="H33:I33"/>
    <mergeCell ref="H5:H6"/>
    <mergeCell ref="H7:H8"/>
    <mergeCell ref="H10:H11"/>
    <mergeCell ref="H12:H14"/>
    <mergeCell ref="H15:H18"/>
    <mergeCell ref="H19:H20"/>
    <mergeCell ref="H21:H23"/>
    <mergeCell ref="H24:H26"/>
    <mergeCell ref="H27:H29"/>
    <mergeCell ref="S3:S5"/>
    <mergeCell ref="T3:T5"/>
    <mergeCell ref="S6:S7"/>
    <mergeCell ref="T6:T7"/>
    <mergeCell ref="S8:S13"/>
    <mergeCell ref="T8:T12"/>
    <mergeCell ref="S31:S36"/>
    <mergeCell ref="T34:T35"/>
    <mergeCell ref="S50:Y50"/>
    <mergeCell ref="S37:S40"/>
    <mergeCell ref="T37:T40"/>
    <mergeCell ref="S41:S43"/>
    <mergeCell ref="T42:T43"/>
    <mergeCell ref="S44:S49"/>
    <mergeCell ref="T46:T47"/>
    <mergeCell ref="U46:U47"/>
    <mergeCell ref="T31:T32"/>
  </mergeCells>
  <pageMargins left="0.7" right="0.7" top="0.75" bottom="0.75" header="0.3" footer="0.3"/>
  <pageSetup orientation="portrait" r:id="rId1"/>
  <ignoredErrors>
    <ignoredError sqref="D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7"/>
  <sheetViews>
    <sheetView topLeftCell="A12" zoomScaleNormal="100" workbookViewId="0">
      <selection activeCell="S1" sqref="S1"/>
    </sheetView>
  </sheetViews>
  <sheetFormatPr baseColWidth="10" defaultRowHeight="14.4" x14ac:dyDescent="0.3"/>
  <cols>
    <col min="1" max="1" width="16.6640625" bestFit="1" customWidth="1"/>
    <col min="2" max="2" width="7.44140625" style="49" bestFit="1" customWidth="1"/>
    <col min="3" max="3" width="5.5546875" style="49" bestFit="1" customWidth="1"/>
    <col min="4" max="4" width="9.5546875" style="67" customWidth="1"/>
    <col min="5" max="5" width="9" style="49" customWidth="1"/>
    <col min="6" max="6" width="13.88671875" style="67" customWidth="1"/>
    <col min="7" max="7" width="3.88671875" customWidth="1"/>
    <col min="8" max="8" width="15.44140625" customWidth="1"/>
    <col min="9" max="9" width="29.109375" bestFit="1" customWidth="1"/>
    <col min="10" max="10" width="5.44140625" style="49" bestFit="1" customWidth="1"/>
    <col min="11" max="11" width="3.6640625" customWidth="1"/>
    <col min="12" max="12" width="14.6640625" bestFit="1" customWidth="1"/>
    <col min="13" max="13" width="5.44140625" style="49" bestFit="1" customWidth="1"/>
    <col min="14" max="14" width="3.6640625" customWidth="1"/>
    <col min="15" max="15" width="20.109375" bestFit="1" customWidth="1"/>
    <col min="16" max="16" width="38.109375" bestFit="1" customWidth="1"/>
    <col min="17" max="17" width="5.44140625" style="49" bestFit="1" customWidth="1"/>
    <col min="18" max="18" width="5" style="49" customWidth="1"/>
    <col min="19" max="19" width="15.5546875" style="49" bestFit="1" customWidth="1"/>
    <col min="20" max="20" width="38.109375" style="49" bestFit="1" customWidth="1"/>
    <col min="21" max="21" width="17.109375" style="49" bestFit="1" customWidth="1"/>
    <col min="22" max="22" width="12.5546875" style="49" bestFit="1" customWidth="1"/>
    <col min="23" max="24" width="11.44140625" style="49"/>
    <col min="25" max="25" width="42.44140625" style="49" customWidth="1"/>
    <col min="26" max="26" width="5.44140625" bestFit="1" customWidth="1"/>
    <col min="27" max="27" width="11.44140625" style="49"/>
    <col min="29" max="29" width="15.6640625" customWidth="1"/>
    <col min="30" max="30" width="11.109375" style="49" bestFit="1" customWidth="1"/>
    <col min="31" max="31" width="7.6640625" style="49" bestFit="1" customWidth="1"/>
    <col min="32" max="32" width="5.44140625" style="49" bestFit="1" customWidth="1"/>
    <col min="33" max="34" width="9.33203125" style="49" bestFit="1" customWidth="1"/>
    <col min="35" max="35" width="12.88671875" style="49" customWidth="1"/>
    <col min="36" max="36" width="12.33203125" style="80" customWidth="1"/>
    <col min="37" max="37" width="13.33203125" bestFit="1" customWidth="1"/>
    <col min="44" max="44" width="23.44140625" bestFit="1" customWidth="1"/>
    <col min="45" max="45" width="9" bestFit="1" customWidth="1"/>
    <col min="46" max="46" width="8" customWidth="1"/>
    <col min="47" max="47" width="11.6640625" bestFit="1" customWidth="1"/>
    <col min="48" max="48" width="3.109375" customWidth="1"/>
    <col min="51" max="51" width="16.88671875" bestFit="1" customWidth="1"/>
    <col min="53" max="53" width="17.109375" bestFit="1" customWidth="1"/>
  </cols>
  <sheetData>
    <row r="1" spans="1:53" ht="90.6" thickBot="1" x14ac:dyDescent="0.4">
      <c r="A1" s="69" t="s">
        <v>433</v>
      </c>
      <c r="B1" s="70" t="s">
        <v>0</v>
      </c>
      <c r="C1" s="70"/>
      <c r="D1" s="71"/>
      <c r="E1" s="70"/>
      <c r="F1" s="71"/>
      <c r="H1" s="72" t="s">
        <v>430</v>
      </c>
      <c r="I1" s="14"/>
      <c r="J1" s="73">
        <v>52</v>
      </c>
      <c r="K1" s="14"/>
      <c r="L1" s="74" t="s">
        <v>429</v>
      </c>
      <c r="M1" s="73">
        <v>34</v>
      </c>
      <c r="N1" s="14"/>
      <c r="O1" s="74" t="s">
        <v>428</v>
      </c>
      <c r="P1" s="14"/>
      <c r="Q1" s="73">
        <v>34</v>
      </c>
      <c r="R1" s="83"/>
      <c r="S1" s="74" t="s">
        <v>427</v>
      </c>
      <c r="T1" s="51"/>
      <c r="U1" s="51"/>
      <c r="V1" s="51"/>
      <c r="W1" s="51"/>
      <c r="X1" s="51"/>
      <c r="Y1" s="51"/>
      <c r="Z1" s="72">
        <v>34</v>
      </c>
      <c r="AA1" s="83"/>
      <c r="AB1" s="57"/>
      <c r="AC1" s="75" t="s">
        <v>431</v>
      </c>
      <c r="AD1" s="76">
        <f>AD16</f>
        <v>69</v>
      </c>
      <c r="AE1" s="76">
        <f t="shared" ref="AE1:AF1" si="0">AE16</f>
        <v>54</v>
      </c>
      <c r="AF1" s="76">
        <f t="shared" si="0"/>
        <v>5</v>
      </c>
      <c r="AG1" s="77"/>
      <c r="AH1" s="77"/>
      <c r="AI1" s="77"/>
      <c r="AJ1" s="79"/>
      <c r="AK1" s="75" t="s">
        <v>432</v>
      </c>
      <c r="AL1" s="76">
        <f>AL13</f>
        <v>39</v>
      </c>
      <c r="AM1" s="76">
        <f t="shared" ref="AM1:AN1" si="1">AM13</f>
        <v>30</v>
      </c>
      <c r="AN1" s="76">
        <f t="shared" si="1"/>
        <v>3</v>
      </c>
      <c r="AO1" s="78"/>
      <c r="AP1" s="78"/>
      <c r="AR1" s="61" t="s">
        <v>165</v>
      </c>
      <c r="AW1" s="61" t="s">
        <v>166</v>
      </c>
    </row>
    <row r="2" spans="1:53" ht="29.4" thickBot="1" x14ac:dyDescent="0.35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5" t="s">
        <v>123</v>
      </c>
      <c r="I2" s="65" t="s">
        <v>122</v>
      </c>
      <c r="J2" s="65" t="s">
        <v>121</v>
      </c>
      <c r="L2" s="65" t="s">
        <v>123</v>
      </c>
      <c r="M2" s="65" t="s">
        <v>121</v>
      </c>
      <c r="O2" s="65" t="s">
        <v>123</v>
      </c>
      <c r="P2" s="65" t="s">
        <v>146</v>
      </c>
      <c r="Q2" s="65" t="s">
        <v>121</v>
      </c>
      <c r="R2" s="56"/>
      <c r="S2" s="85" t="s">
        <v>123</v>
      </c>
      <c r="T2" s="85" t="s">
        <v>168</v>
      </c>
      <c r="U2" s="85" t="s">
        <v>169</v>
      </c>
      <c r="V2" s="85" t="s">
        <v>170</v>
      </c>
      <c r="W2" s="85" t="s">
        <v>171</v>
      </c>
      <c r="X2" s="85" t="s">
        <v>172</v>
      </c>
      <c r="Y2" s="85" t="s">
        <v>173</v>
      </c>
      <c r="Z2" s="88" t="s">
        <v>121</v>
      </c>
      <c r="AA2" s="56"/>
      <c r="AB2" s="59"/>
      <c r="AC2" s="65" t="s">
        <v>123</v>
      </c>
      <c r="AD2" s="66" t="s">
        <v>17</v>
      </c>
      <c r="AE2" s="66" t="s">
        <v>120</v>
      </c>
      <c r="AF2" s="66" t="s">
        <v>121</v>
      </c>
      <c r="AG2" s="66" t="s">
        <v>125</v>
      </c>
      <c r="AH2" s="66" t="s">
        <v>126</v>
      </c>
      <c r="AI2" s="66" t="s">
        <v>167</v>
      </c>
      <c r="AK2" s="66" t="s">
        <v>123</v>
      </c>
      <c r="AL2" s="66" t="s">
        <v>17</v>
      </c>
      <c r="AM2" s="66" t="s">
        <v>120</v>
      </c>
      <c r="AN2" s="66" t="s">
        <v>121</v>
      </c>
      <c r="AO2" s="66" t="s">
        <v>125</v>
      </c>
      <c r="AP2" s="66" t="s">
        <v>167</v>
      </c>
      <c r="AR2" s="64" t="s">
        <v>83</v>
      </c>
      <c r="AS2" s="64" t="s">
        <v>62</v>
      </c>
      <c r="AT2" s="64" t="s">
        <v>63</v>
      </c>
      <c r="AU2" s="64" t="s">
        <v>64</v>
      </c>
      <c r="AW2" s="56" t="s">
        <v>83</v>
      </c>
      <c r="AX2" s="56" t="s">
        <v>95</v>
      </c>
      <c r="AY2" s="56" t="s">
        <v>96</v>
      </c>
      <c r="AZ2" s="56" t="s">
        <v>97</v>
      </c>
      <c r="BA2" s="56" t="s">
        <v>98</v>
      </c>
    </row>
    <row r="3" spans="1:53" x14ac:dyDescent="0.3">
      <c r="A3" s="60" t="s">
        <v>1</v>
      </c>
      <c r="B3" s="36">
        <v>45</v>
      </c>
      <c r="C3" s="36">
        <v>3</v>
      </c>
      <c r="D3" s="87">
        <v>6.6666666666666666E-2</v>
      </c>
      <c r="E3" s="36">
        <v>45</v>
      </c>
      <c r="F3" s="87">
        <v>1</v>
      </c>
      <c r="G3" s="49"/>
      <c r="H3" s="60" t="s">
        <v>1</v>
      </c>
      <c r="I3" s="60" t="s">
        <v>51</v>
      </c>
      <c r="J3" s="36">
        <v>3</v>
      </c>
      <c r="K3" s="59"/>
      <c r="L3" s="60" t="s">
        <v>1</v>
      </c>
      <c r="M3" s="86">
        <v>3</v>
      </c>
      <c r="O3" s="60" t="s">
        <v>1</v>
      </c>
      <c r="P3" s="60" t="s">
        <v>348</v>
      </c>
      <c r="Q3" s="36">
        <v>3</v>
      </c>
      <c r="R3" s="57"/>
      <c r="S3" s="144" t="s">
        <v>1</v>
      </c>
      <c r="T3" s="144" t="s">
        <v>348</v>
      </c>
      <c r="U3" s="60" t="s">
        <v>184</v>
      </c>
      <c r="V3" s="36" t="s">
        <v>349</v>
      </c>
      <c r="W3" s="60" t="s">
        <v>216</v>
      </c>
      <c r="X3" s="60" t="s">
        <v>350</v>
      </c>
      <c r="Y3" s="60" t="s">
        <v>442</v>
      </c>
      <c r="Z3" s="89">
        <v>1</v>
      </c>
      <c r="AA3" s="57"/>
      <c r="AB3" s="59"/>
      <c r="AC3" s="60" t="s">
        <v>1</v>
      </c>
      <c r="AD3" s="36">
        <v>7</v>
      </c>
      <c r="AE3" s="36">
        <v>6</v>
      </c>
      <c r="AF3" s="36"/>
      <c r="AG3" s="36">
        <v>1</v>
      </c>
      <c r="AH3" s="36"/>
      <c r="AI3" s="82">
        <f>(AF3+AH3)/AD3</f>
        <v>0</v>
      </c>
      <c r="AJ3" s="81"/>
      <c r="AK3" s="60" t="s">
        <v>1</v>
      </c>
      <c r="AL3" s="36">
        <v>4</v>
      </c>
      <c r="AM3" s="37">
        <v>4</v>
      </c>
      <c r="AN3" s="36"/>
      <c r="AO3" s="37"/>
      <c r="AP3" s="82">
        <f t="shared" ref="AP3:AP13" si="2">(AN3)/AL3</f>
        <v>0</v>
      </c>
      <c r="AR3" s="53" t="s">
        <v>1</v>
      </c>
      <c r="AS3" s="23">
        <v>1</v>
      </c>
      <c r="AT3" s="23">
        <v>0</v>
      </c>
      <c r="AU3" s="23">
        <v>0</v>
      </c>
      <c r="AW3" s="54" t="s">
        <v>1</v>
      </c>
      <c r="AX3" s="54" t="s">
        <v>99</v>
      </c>
      <c r="AY3" s="54" t="s">
        <v>100</v>
      </c>
      <c r="AZ3" s="55" t="s">
        <v>101</v>
      </c>
      <c r="BA3" s="54" t="s">
        <v>102</v>
      </c>
    </row>
    <row r="4" spans="1:53" x14ac:dyDescent="0.3">
      <c r="A4" s="60" t="s">
        <v>2</v>
      </c>
      <c r="B4" s="36">
        <v>59</v>
      </c>
      <c r="C4" s="36">
        <v>2</v>
      </c>
      <c r="D4" s="87">
        <v>3.3898305084745763E-2</v>
      </c>
      <c r="E4" s="36">
        <v>60</v>
      </c>
      <c r="F4" s="87">
        <v>0.98333333333333328</v>
      </c>
      <c r="H4" s="144" t="s">
        <v>2</v>
      </c>
      <c r="I4" s="60" t="s">
        <v>51</v>
      </c>
      <c r="J4" s="36">
        <v>1</v>
      </c>
      <c r="K4" s="59"/>
      <c r="L4" s="60" t="s">
        <v>2</v>
      </c>
      <c r="M4" s="86">
        <v>1</v>
      </c>
      <c r="O4" s="60" t="s">
        <v>2</v>
      </c>
      <c r="P4" s="60" t="s">
        <v>334</v>
      </c>
      <c r="Q4" s="36">
        <v>1</v>
      </c>
      <c r="R4" s="57"/>
      <c r="S4" s="144"/>
      <c r="T4" s="144"/>
      <c r="U4" s="60" t="s">
        <v>162</v>
      </c>
      <c r="V4" s="36" t="s">
        <v>349</v>
      </c>
      <c r="W4" s="60" t="s">
        <v>216</v>
      </c>
      <c r="X4" s="60" t="s">
        <v>350</v>
      </c>
      <c r="Y4" s="60" t="s">
        <v>351</v>
      </c>
      <c r="Z4" s="89">
        <v>1</v>
      </c>
      <c r="AA4" s="57"/>
      <c r="AB4" s="59"/>
      <c r="AC4" s="60" t="s">
        <v>2</v>
      </c>
      <c r="AD4" s="36">
        <v>2</v>
      </c>
      <c r="AE4" s="36">
        <v>2</v>
      </c>
      <c r="AF4" s="36"/>
      <c r="AG4" s="36"/>
      <c r="AH4" s="36"/>
      <c r="AI4" s="82">
        <f t="shared" ref="AI4:AI15" si="3">(AF4+AH4)/AD4</f>
        <v>0</v>
      </c>
      <c r="AJ4" s="81"/>
      <c r="AK4" s="60" t="s">
        <v>2</v>
      </c>
      <c r="AL4" s="36">
        <v>1</v>
      </c>
      <c r="AM4" s="37">
        <v>1</v>
      </c>
      <c r="AN4" s="36"/>
      <c r="AO4" s="37"/>
      <c r="AP4" s="82">
        <f t="shared" si="2"/>
        <v>0</v>
      </c>
      <c r="AR4" s="53" t="s">
        <v>2</v>
      </c>
      <c r="AS4" s="23">
        <v>1</v>
      </c>
      <c r="AT4" s="23">
        <v>0</v>
      </c>
      <c r="AU4" s="23">
        <v>1</v>
      </c>
      <c r="AW4" s="54" t="s">
        <v>2</v>
      </c>
      <c r="AX4" s="54" t="s">
        <v>99</v>
      </c>
      <c r="AY4" s="54" t="s">
        <v>105</v>
      </c>
      <c r="AZ4" s="55" t="s">
        <v>101</v>
      </c>
      <c r="BA4" s="54" t="s">
        <v>106</v>
      </c>
    </row>
    <row r="5" spans="1:53" x14ac:dyDescent="0.3">
      <c r="A5" s="60" t="s">
        <v>3</v>
      </c>
      <c r="B5" s="36">
        <v>35</v>
      </c>
      <c r="C5" s="36">
        <v>0</v>
      </c>
      <c r="D5" s="87">
        <v>0</v>
      </c>
      <c r="E5" s="36">
        <v>37</v>
      </c>
      <c r="F5" s="87">
        <v>0.94594594594594594</v>
      </c>
      <c r="H5" s="144"/>
      <c r="I5" s="60" t="s">
        <v>56</v>
      </c>
      <c r="J5" s="36">
        <v>1</v>
      </c>
      <c r="K5" s="59"/>
      <c r="L5" s="60" t="s">
        <v>4</v>
      </c>
      <c r="M5" s="86">
        <v>4</v>
      </c>
      <c r="O5" s="60" t="s">
        <v>4</v>
      </c>
      <c r="P5" s="60" t="s">
        <v>86</v>
      </c>
      <c r="Q5" s="36">
        <v>4</v>
      </c>
      <c r="R5" s="57"/>
      <c r="S5" s="144"/>
      <c r="T5" s="144"/>
      <c r="U5" s="60" t="s">
        <v>102</v>
      </c>
      <c r="V5" s="36" t="s">
        <v>330</v>
      </c>
      <c r="W5" s="60" t="s">
        <v>191</v>
      </c>
      <c r="X5" s="60" t="s">
        <v>352</v>
      </c>
      <c r="Y5" s="60" t="s">
        <v>353</v>
      </c>
      <c r="Z5" s="89">
        <v>1</v>
      </c>
      <c r="AA5" s="57"/>
      <c r="AB5" s="59"/>
      <c r="AC5" s="60" t="s">
        <v>4</v>
      </c>
      <c r="AD5" s="36">
        <v>4</v>
      </c>
      <c r="AE5" s="36">
        <v>4</v>
      </c>
      <c r="AF5" s="36"/>
      <c r="AG5" s="36"/>
      <c r="AH5" s="36"/>
      <c r="AI5" s="82">
        <f t="shared" si="3"/>
        <v>0</v>
      </c>
      <c r="AJ5" s="81"/>
      <c r="AK5" s="60" t="s">
        <v>4</v>
      </c>
      <c r="AL5" s="36">
        <v>2</v>
      </c>
      <c r="AM5" s="36">
        <v>2</v>
      </c>
      <c r="AN5" s="37"/>
      <c r="AO5" s="37"/>
      <c r="AP5" s="82">
        <f t="shared" si="2"/>
        <v>0</v>
      </c>
      <c r="AR5" s="53" t="s">
        <v>3</v>
      </c>
      <c r="AS5" s="23">
        <v>2</v>
      </c>
      <c r="AT5" s="23">
        <v>0</v>
      </c>
      <c r="AU5" s="23">
        <v>0</v>
      </c>
      <c r="AW5" s="54" t="s">
        <v>3</v>
      </c>
      <c r="AX5" s="54" t="s">
        <v>99</v>
      </c>
      <c r="AY5" s="54" t="s">
        <v>107</v>
      </c>
      <c r="AZ5" s="55" t="s">
        <v>104</v>
      </c>
      <c r="BA5" s="54" t="s">
        <v>66</v>
      </c>
    </row>
    <row r="6" spans="1:53" x14ac:dyDescent="0.3">
      <c r="A6" s="60" t="s">
        <v>4</v>
      </c>
      <c r="B6" s="36">
        <v>104</v>
      </c>
      <c r="C6" s="36">
        <v>5</v>
      </c>
      <c r="D6" s="87">
        <v>4.8076923076923087E-2</v>
      </c>
      <c r="E6" s="36">
        <v>118</v>
      </c>
      <c r="F6" s="87">
        <v>0.8813559322033897</v>
      </c>
      <c r="H6" s="144" t="s">
        <v>4</v>
      </c>
      <c r="I6" s="60" t="s">
        <v>51</v>
      </c>
      <c r="J6" s="36">
        <v>4</v>
      </c>
      <c r="K6" s="59"/>
      <c r="L6" s="60" t="s">
        <v>7</v>
      </c>
      <c r="M6" s="86">
        <v>2</v>
      </c>
      <c r="O6" s="144" t="s">
        <v>7</v>
      </c>
      <c r="P6" s="60" t="s">
        <v>84</v>
      </c>
      <c r="Q6" s="36">
        <v>1</v>
      </c>
      <c r="R6" s="57"/>
      <c r="S6" s="60" t="s">
        <v>2</v>
      </c>
      <c r="T6" s="60" t="s">
        <v>334</v>
      </c>
      <c r="U6" s="60" t="s">
        <v>335</v>
      </c>
      <c r="V6" s="36" t="s">
        <v>336</v>
      </c>
      <c r="W6" s="60" t="s">
        <v>337</v>
      </c>
      <c r="X6" s="60" t="s">
        <v>338</v>
      </c>
      <c r="Y6" s="60" t="s">
        <v>339</v>
      </c>
      <c r="Z6" s="89">
        <v>1</v>
      </c>
      <c r="AA6" s="57"/>
      <c r="AB6" s="59"/>
      <c r="AC6" s="60" t="s">
        <v>6</v>
      </c>
      <c r="AD6" s="36">
        <v>2</v>
      </c>
      <c r="AE6" s="36">
        <v>1</v>
      </c>
      <c r="AF6" s="36">
        <v>1</v>
      </c>
      <c r="AG6" s="36"/>
      <c r="AH6" s="36"/>
      <c r="AI6" s="82">
        <f t="shared" si="3"/>
        <v>0.5</v>
      </c>
      <c r="AJ6" s="81"/>
      <c r="AK6" s="60" t="s">
        <v>7</v>
      </c>
      <c r="AL6" s="36">
        <v>2</v>
      </c>
      <c r="AM6" s="36"/>
      <c r="AN6" s="36"/>
      <c r="AO6" s="37">
        <v>2</v>
      </c>
      <c r="AP6" s="82">
        <f t="shared" si="2"/>
        <v>0</v>
      </c>
      <c r="AR6" s="53" t="s">
        <v>4</v>
      </c>
      <c r="AS6" s="23">
        <v>6</v>
      </c>
      <c r="AT6" s="23">
        <v>2</v>
      </c>
      <c r="AU6" s="23">
        <v>6</v>
      </c>
      <c r="AW6" s="54" t="s">
        <v>3</v>
      </c>
      <c r="AX6" s="54" t="s">
        <v>99</v>
      </c>
      <c r="AY6" s="54" t="s">
        <v>108</v>
      </c>
      <c r="AZ6" s="55" t="s">
        <v>101</v>
      </c>
      <c r="BA6" s="54" t="s">
        <v>88</v>
      </c>
    </row>
    <row r="7" spans="1:53" x14ac:dyDescent="0.3">
      <c r="A7" s="60" t="s">
        <v>5</v>
      </c>
      <c r="B7" s="36">
        <v>21</v>
      </c>
      <c r="C7" s="36">
        <v>0</v>
      </c>
      <c r="D7" s="87">
        <v>0</v>
      </c>
      <c r="E7" s="36">
        <v>22</v>
      </c>
      <c r="F7" s="87">
        <v>0.95454545454545459</v>
      </c>
      <c r="H7" s="144"/>
      <c r="I7" s="60" t="s">
        <v>52</v>
      </c>
      <c r="J7" s="36">
        <v>1</v>
      </c>
      <c r="K7" s="59"/>
      <c r="L7" s="60" t="s">
        <v>9</v>
      </c>
      <c r="M7" s="86">
        <v>7</v>
      </c>
      <c r="O7" s="144"/>
      <c r="P7" s="60" t="s">
        <v>85</v>
      </c>
      <c r="Q7" s="36">
        <v>1</v>
      </c>
      <c r="R7" s="57"/>
      <c r="S7" s="144" t="s">
        <v>4</v>
      </c>
      <c r="T7" s="144" t="s">
        <v>86</v>
      </c>
      <c r="U7" s="60" t="s">
        <v>328</v>
      </c>
      <c r="V7" s="36" t="s">
        <v>363</v>
      </c>
      <c r="W7" s="60" t="s">
        <v>364</v>
      </c>
      <c r="X7" s="60" t="s">
        <v>365</v>
      </c>
      <c r="Y7" s="60" t="s">
        <v>366</v>
      </c>
      <c r="Z7" s="89">
        <v>1</v>
      </c>
      <c r="AA7" s="57"/>
      <c r="AB7" s="59"/>
      <c r="AC7" s="60" t="s">
        <v>7</v>
      </c>
      <c r="AD7" s="36">
        <v>5</v>
      </c>
      <c r="AE7" s="36">
        <v>3</v>
      </c>
      <c r="AF7" s="36"/>
      <c r="AG7" s="36">
        <v>2</v>
      </c>
      <c r="AH7" s="36"/>
      <c r="AI7" s="82">
        <f t="shared" si="3"/>
        <v>0</v>
      </c>
      <c r="AJ7" s="81"/>
      <c r="AK7" s="60" t="s">
        <v>9</v>
      </c>
      <c r="AL7" s="36">
        <v>8</v>
      </c>
      <c r="AM7" s="36">
        <v>6</v>
      </c>
      <c r="AN7" s="36">
        <v>1</v>
      </c>
      <c r="AO7" s="37">
        <v>1</v>
      </c>
      <c r="AP7" s="82">
        <f t="shared" si="2"/>
        <v>0.125</v>
      </c>
      <c r="AR7" s="53" t="s">
        <v>5</v>
      </c>
      <c r="AS7" s="23">
        <v>0</v>
      </c>
      <c r="AT7" s="23">
        <v>1</v>
      </c>
      <c r="AU7" s="23">
        <v>0</v>
      </c>
      <c r="AW7" s="54" t="s">
        <v>4</v>
      </c>
      <c r="AX7" s="54" t="s">
        <v>99</v>
      </c>
      <c r="AY7" s="54" t="s">
        <v>103</v>
      </c>
      <c r="AZ7" s="55" t="s">
        <v>109</v>
      </c>
      <c r="BA7" s="54" t="s">
        <v>67</v>
      </c>
    </row>
    <row r="8" spans="1:53" x14ac:dyDescent="0.3">
      <c r="A8" s="60" t="s">
        <v>6</v>
      </c>
      <c r="B8" s="36">
        <v>44</v>
      </c>
      <c r="C8" s="36">
        <v>1</v>
      </c>
      <c r="D8" s="87">
        <v>2.2727272727272728E-2</v>
      </c>
      <c r="E8" s="36">
        <v>45</v>
      </c>
      <c r="F8" s="87">
        <v>0.97777777777777775</v>
      </c>
      <c r="H8" s="60" t="s">
        <v>6</v>
      </c>
      <c r="I8" s="60" t="s">
        <v>56</v>
      </c>
      <c r="J8" s="36">
        <v>1</v>
      </c>
      <c r="K8" s="59"/>
      <c r="L8" s="60" t="s">
        <v>11</v>
      </c>
      <c r="M8" s="86">
        <v>6</v>
      </c>
      <c r="O8" s="144" t="s">
        <v>9</v>
      </c>
      <c r="P8" s="60" t="s">
        <v>129</v>
      </c>
      <c r="Q8" s="36">
        <v>2</v>
      </c>
      <c r="R8" s="57"/>
      <c r="S8" s="144"/>
      <c r="T8" s="144"/>
      <c r="U8" s="60" t="s">
        <v>367</v>
      </c>
      <c r="V8" s="36" t="s">
        <v>368</v>
      </c>
      <c r="W8" s="60" t="s">
        <v>369</v>
      </c>
      <c r="X8" s="60" t="s">
        <v>340</v>
      </c>
      <c r="Y8" s="60" t="s">
        <v>370</v>
      </c>
      <c r="Z8" s="89">
        <v>1</v>
      </c>
      <c r="AA8" s="57"/>
      <c r="AB8" s="59"/>
      <c r="AC8" s="60" t="s">
        <v>8</v>
      </c>
      <c r="AD8" s="36">
        <v>3</v>
      </c>
      <c r="AE8" s="36">
        <v>3</v>
      </c>
      <c r="AF8" s="36"/>
      <c r="AG8" s="36"/>
      <c r="AH8" s="36"/>
      <c r="AI8" s="82">
        <f t="shared" si="3"/>
        <v>0</v>
      </c>
      <c r="AJ8" s="81"/>
      <c r="AK8" s="60" t="s">
        <v>11</v>
      </c>
      <c r="AL8" s="36">
        <v>9</v>
      </c>
      <c r="AM8" s="36">
        <v>7</v>
      </c>
      <c r="AN8" s="36">
        <v>2</v>
      </c>
      <c r="AO8" s="36"/>
      <c r="AP8" s="82">
        <f t="shared" si="2"/>
        <v>0.22222222222222221</v>
      </c>
      <c r="AR8" s="53" t="s">
        <v>6</v>
      </c>
      <c r="AS8" s="23">
        <v>0</v>
      </c>
      <c r="AT8" s="23">
        <v>0</v>
      </c>
      <c r="AU8" s="23">
        <v>1</v>
      </c>
      <c r="AW8" s="54" t="s">
        <v>4</v>
      </c>
      <c r="AX8" s="54" t="s">
        <v>99</v>
      </c>
      <c r="AY8" s="54" t="s">
        <v>103</v>
      </c>
      <c r="AZ8" s="55" t="s">
        <v>109</v>
      </c>
      <c r="BA8" s="54" t="s">
        <v>68</v>
      </c>
    </row>
    <row r="9" spans="1:53" x14ac:dyDescent="0.3">
      <c r="A9" s="60" t="s">
        <v>7</v>
      </c>
      <c r="B9" s="36">
        <v>39</v>
      </c>
      <c r="C9" s="36">
        <v>4</v>
      </c>
      <c r="D9" s="87">
        <v>0.10256410256410256</v>
      </c>
      <c r="E9" s="36">
        <v>46</v>
      </c>
      <c r="F9" s="87">
        <v>0.84782608695652173</v>
      </c>
      <c r="H9" s="144" t="s">
        <v>7</v>
      </c>
      <c r="I9" s="60" t="s">
        <v>21</v>
      </c>
      <c r="J9" s="36">
        <v>1</v>
      </c>
      <c r="K9" s="59"/>
      <c r="L9" s="60" t="s">
        <v>12</v>
      </c>
      <c r="M9" s="86">
        <v>2</v>
      </c>
      <c r="O9" s="144"/>
      <c r="P9" s="60" t="s">
        <v>411</v>
      </c>
      <c r="Q9" s="36">
        <v>1</v>
      </c>
      <c r="R9" s="57"/>
      <c r="S9" s="144"/>
      <c r="T9" s="144"/>
      <c r="U9" s="60" t="s">
        <v>67</v>
      </c>
      <c r="V9" s="36" t="s">
        <v>371</v>
      </c>
      <c r="W9" s="60" t="s">
        <v>239</v>
      </c>
      <c r="X9" s="60" t="s">
        <v>372</v>
      </c>
      <c r="Y9" s="60" t="s">
        <v>373</v>
      </c>
      <c r="Z9" s="89">
        <v>1</v>
      </c>
      <c r="AA9" s="57"/>
      <c r="AB9" s="59"/>
      <c r="AC9" s="60" t="s">
        <v>9</v>
      </c>
      <c r="AD9" s="36">
        <v>9</v>
      </c>
      <c r="AE9" s="36">
        <v>7</v>
      </c>
      <c r="AF9" s="36">
        <v>1</v>
      </c>
      <c r="AG9" s="36">
        <v>1</v>
      </c>
      <c r="AH9" s="36"/>
      <c r="AI9" s="82">
        <f t="shared" si="3"/>
        <v>0.1111111111111111</v>
      </c>
      <c r="AJ9" s="81"/>
      <c r="AK9" s="60" t="s">
        <v>12</v>
      </c>
      <c r="AL9" s="36">
        <v>1</v>
      </c>
      <c r="AM9" s="36">
        <v>1</v>
      </c>
      <c r="AN9" s="37"/>
      <c r="AO9" s="37"/>
      <c r="AP9" s="82">
        <f t="shared" si="2"/>
        <v>0</v>
      </c>
      <c r="AR9" s="53" t="s">
        <v>7</v>
      </c>
      <c r="AS9" s="23">
        <v>6</v>
      </c>
      <c r="AT9" s="23">
        <v>1</v>
      </c>
      <c r="AU9" s="23">
        <v>1</v>
      </c>
      <c r="AW9" s="54" t="s">
        <v>4</v>
      </c>
      <c r="AX9" s="54" t="s">
        <v>99</v>
      </c>
      <c r="AY9" s="54" t="s">
        <v>103</v>
      </c>
      <c r="AZ9" s="55" t="s">
        <v>109</v>
      </c>
      <c r="BA9" s="54" t="s">
        <v>69</v>
      </c>
    </row>
    <row r="10" spans="1:53" x14ac:dyDescent="0.3">
      <c r="A10" s="60" t="s">
        <v>8</v>
      </c>
      <c r="B10" s="36">
        <v>3</v>
      </c>
      <c r="C10" s="36">
        <v>0</v>
      </c>
      <c r="D10" s="87">
        <v>0</v>
      </c>
      <c r="E10" s="36">
        <v>39</v>
      </c>
      <c r="F10" s="87">
        <v>7.6923076923076927E-2</v>
      </c>
      <c r="G10" t="s">
        <v>160</v>
      </c>
      <c r="H10" s="144"/>
      <c r="I10" s="60" t="s">
        <v>51</v>
      </c>
      <c r="J10" s="36">
        <v>2</v>
      </c>
      <c r="K10" s="59"/>
      <c r="L10" s="60" t="s">
        <v>13</v>
      </c>
      <c r="M10" s="86">
        <v>4</v>
      </c>
      <c r="O10" s="144"/>
      <c r="P10" s="60" t="s">
        <v>132</v>
      </c>
      <c r="Q10" s="36">
        <v>1</v>
      </c>
      <c r="R10" s="57"/>
      <c r="S10" s="144"/>
      <c r="T10" s="144"/>
      <c r="U10" s="60" t="s">
        <v>68</v>
      </c>
      <c r="V10" s="36" t="s">
        <v>247</v>
      </c>
      <c r="W10" s="60" t="s">
        <v>239</v>
      </c>
      <c r="X10" s="60" t="s">
        <v>356</v>
      </c>
      <c r="Y10" s="60" t="s">
        <v>374</v>
      </c>
      <c r="Z10" s="89">
        <v>1</v>
      </c>
      <c r="AA10" s="57"/>
      <c r="AB10" s="59"/>
      <c r="AC10" s="60" t="s">
        <v>11</v>
      </c>
      <c r="AD10" s="36">
        <v>11</v>
      </c>
      <c r="AE10" s="36">
        <v>8</v>
      </c>
      <c r="AF10" s="36">
        <v>2</v>
      </c>
      <c r="AG10" s="36">
        <v>1</v>
      </c>
      <c r="AH10" s="36"/>
      <c r="AI10" s="82">
        <f t="shared" si="3"/>
        <v>0.18181818181818182</v>
      </c>
      <c r="AJ10" s="81"/>
      <c r="AK10" s="60" t="s">
        <v>13</v>
      </c>
      <c r="AL10" s="36">
        <v>3</v>
      </c>
      <c r="AM10" s="36">
        <v>3</v>
      </c>
      <c r="AN10" s="37"/>
      <c r="AO10" s="37"/>
      <c r="AP10" s="82">
        <f t="shared" si="2"/>
        <v>0</v>
      </c>
      <c r="AR10" s="53" t="s">
        <v>8</v>
      </c>
      <c r="AS10" s="23">
        <v>24</v>
      </c>
      <c r="AT10" s="23">
        <v>8</v>
      </c>
      <c r="AU10" s="23">
        <v>1</v>
      </c>
      <c r="AW10" s="54" t="s">
        <v>4</v>
      </c>
      <c r="AX10" s="54" t="s">
        <v>99</v>
      </c>
      <c r="AY10" s="54" t="s">
        <v>103</v>
      </c>
      <c r="AZ10" s="55" t="s">
        <v>109</v>
      </c>
      <c r="BA10" s="54" t="s">
        <v>110</v>
      </c>
    </row>
    <row r="11" spans="1:53" x14ac:dyDescent="0.3">
      <c r="A11" s="60" t="s">
        <v>9</v>
      </c>
      <c r="B11" s="36">
        <v>192</v>
      </c>
      <c r="C11" s="36">
        <v>9</v>
      </c>
      <c r="D11" s="87">
        <v>4.6875E-2</v>
      </c>
      <c r="E11" s="36">
        <v>199</v>
      </c>
      <c r="F11" s="87">
        <v>0.96482412060301503</v>
      </c>
      <c r="H11" s="144"/>
      <c r="I11" s="60" t="s">
        <v>52</v>
      </c>
      <c r="J11" s="36">
        <v>1</v>
      </c>
      <c r="K11" s="59"/>
      <c r="L11" s="60" t="s">
        <v>15</v>
      </c>
      <c r="M11" s="86">
        <v>1</v>
      </c>
      <c r="O11" s="144"/>
      <c r="P11" s="60" t="s">
        <v>131</v>
      </c>
      <c r="Q11" s="36">
        <v>3</v>
      </c>
      <c r="R11" s="57"/>
      <c r="S11" s="144" t="s">
        <v>7</v>
      </c>
      <c r="T11" s="60" t="s">
        <v>84</v>
      </c>
      <c r="U11" s="60" t="s">
        <v>111</v>
      </c>
      <c r="V11" s="36" t="s">
        <v>341</v>
      </c>
      <c r="W11" s="60" t="s">
        <v>342</v>
      </c>
      <c r="X11" s="60" t="s">
        <v>338</v>
      </c>
      <c r="Y11" s="60" t="s">
        <v>343</v>
      </c>
      <c r="Z11" s="89">
        <v>1</v>
      </c>
      <c r="AA11" s="57"/>
      <c r="AB11" s="59"/>
      <c r="AC11" s="60" t="s">
        <v>12</v>
      </c>
      <c r="AD11" s="36">
        <v>2</v>
      </c>
      <c r="AE11" s="36">
        <v>2</v>
      </c>
      <c r="AF11" s="36"/>
      <c r="AG11" s="36"/>
      <c r="AH11" s="36"/>
      <c r="AI11" s="82">
        <f t="shared" si="3"/>
        <v>0</v>
      </c>
      <c r="AJ11" s="81"/>
      <c r="AK11" s="60" t="s">
        <v>14</v>
      </c>
      <c r="AL11" s="36">
        <v>4</v>
      </c>
      <c r="AM11" s="36">
        <v>2</v>
      </c>
      <c r="AN11" s="36"/>
      <c r="AO11" s="37">
        <v>2</v>
      </c>
      <c r="AP11" s="82">
        <f t="shared" si="2"/>
        <v>0</v>
      </c>
      <c r="AR11" s="53" t="s">
        <v>9</v>
      </c>
      <c r="AS11" s="23">
        <v>7</v>
      </c>
      <c r="AT11" s="23">
        <v>0</v>
      </c>
      <c r="AU11" s="23">
        <v>1</v>
      </c>
      <c r="AW11" s="54" t="s">
        <v>4</v>
      </c>
      <c r="AX11" s="54" t="s">
        <v>99</v>
      </c>
      <c r="AY11" s="54" t="s">
        <v>103</v>
      </c>
      <c r="AZ11" s="55" t="s">
        <v>109</v>
      </c>
      <c r="BA11" s="54" t="s">
        <v>70</v>
      </c>
    </row>
    <row r="12" spans="1:53" x14ac:dyDescent="0.3">
      <c r="A12" s="60" t="s">
        <v>10</v>
      </c>
      <c r="B12" s="36">
        <v>31</v>
      </c>
      <c r="C12" s="36">
        <v>1</v>
      </c>
      <c r="D12" s="87">
        <v>3.2258064516129031E-2</v>
      </c>
      <c r="E12" s="36">
        <v>31</v>
      </c>
      <c r="F12" s="87">
        <v>1</v>
      </c>
      <c r="H12" s="144" t="s">
        <v>9</v>
      </c>
      <c r="I12" s="60" t="s">
        <v>22</v>
      </c>
      <c r="J12" s="36">
        <v>1</v>
      </c>
      <c r="K12" s="59"/>
      <c r="L12" s="60" t="s">
        <v>16</v>
      </c>
      <c r="M12" s="86">
        <v>4</v>
      </c>
      <c r="O12" s="144" t="s">
        <v>11</v>
      </c>
      <c r="P12" s="60" t="s">
        <v>388</v>
      </c>
      <c r="Q12" s="36">
        <v>2</v>
      </c>
      <c r="R12" s="57"/>
      <c r="S12" s="144"/>
      <c r="T12" s="60" t="s">
        <v>85</v>
      </c>
      <c r="U12" s="60" t="s">
        <v>113</v>
      </c>
      <c r="V12" s="36" t="s">
        <v>344</v>
      </c>
      <c r="W12" s="60" t="s">
        <v>345</v>
      </c>
      <c r="X12" s="60" t="s">
        <v>346</v>
      </c>
      <c r="Y12" s="60" t="s">
        <v>347</v>
      </c>
      <c r="Z12" s="89">
        <v>1</v>
      </c>
      <c r="AA12" s="57"/>
      <c r="AB12" s="59"/>
      <c r="AC12" s="60" t="s">
        <v>13</v>
      </c>
      <c r="AD12" s="36">
        <v>6</v>
      </c>
      <c r="AE12" s="36">
        <v>5</v>
      </c>
      <c r="AF12" s="36"/>
      <c r="AG12" s="36"/>
      <c r="AH12" s="36">
        <v>1</v>
      </c>
      <c r="AI12" s="82">
        <f t="shared" si="3"/>
        <v>0.16666666666666666</v>
      </c>
      <c r="AJ12" s="81"/>
      <c r="AK12" s="60" t="s">
        <v>16</v>
      </c>
      <c r="AL12" s="36">
        <v>5</v>
      </c>
      <c r="AM12" s="36">
        <v>4</v>
      </c>
      <c r="AN12" s="37"/>
      <c r="AO12" s="37">
        <v>1</v>
      </c>
      <c r="AP12" s="82">
        <f t="shared" si="2"/>
        <v>0</v>
      </c>
      <c r="AR12" s="53" t="s">
        <v>10</v>
      </c>
      <c r="AS12" s="23">
        <v>0</v>
      </c>
      <c r="AT12" s="23">
        <v>0</v>
      </c>
      <c r="AU12" s="23">
        <v>0</v>
      </c>
      <c r="AW12" s="54" t="s">
        <v>4</v>
      </c>
      <c r="AX12" s="54" t="s">
        <v>99</v>
      </c>
      <c r="AY12" s="54" t="s">
        <v>103</v>
      </c>
      <c r="AZ12" s="55" t="s">
        <v>109</v>
      </c>
      <c r="BA12" s="54" t="s">
        <v>71</v>
      </c>
    </row>
    <row r="13" spans="1:53" x14ac:dyDescent="0.3">
      <c r="A13" s="60" t="s">
        <v>11</v>
      </c>
      <c r="B13" s="36">
        <v>36</v>
      </c>
      <c r="C13" s="36">
        <v>6</v>
      </c>
      <c r="D13" s="87">
        <v>0.16666666666666663</v>
      </c>
      <c r="E13" s="36">
        <v>37</v>
      </c>
      <c r="F13" s="87">
        <v>0.97297297297297303</v>
      </c>
      <c r="H13" s="144"/>
      <c r="I13" s="60" t="s">
        <v>51</v>
      </c>
      <c r="J13" s="36">
        <v>7</v>
      </c>
      <c r="K13" s="59"/>
      <c r="L13" s="58" t="s">
        <v>17</v>
      </c>
      <c r="M13" s="59">
        <v>34</v>
      </c>
      <c r="O13" s="144"/>
      <c r="P13" s="60" t="s">
        <v>133</v>
      </c>
      <c r="Q13" s="36">
        <v>4</v>
      </c>
      <c r="R13" s="57"/>
      <c r="S13" s="144" t="s">
        <v>9</v>
      </c>
      <c r="T13" s="144" t="s">
        <v>129</v>
      </c>
      <c r="U13" s="60" t="s">
        <v>73</v>
      </c>
      <c r="V13" s="36" t="s">
        <v>247</v>
      </c>
      <c r="W13" s="60" t="s">
        <v>407</v>
      </c>
      <c r="X13" s="60" t="s">
        <v>408</v>
      </c>
      <c r="Y13" s="60" t="s">
        <v>409</v>
      </c>
      <c r="Z13" s="89">
        <v>1</v>
      </c>
      <c r="AA13" s="57"/>
      <c r="AB13" s="59"/>
      <c r="AC13" s="60" t="s">
        <v>14</v>
      </c>
      <c r="AD13" s="36">
        <v>9</v>
      </c>
      <c r="AE13" s="36">
        <v>5</v>
      </c>
      <c r="AF13" s="36">
        <v>1</v>
      </c>
      <c r="AG13" s="36">
        <v>3</v>
      </c>
      <c r="AH13" s="36"/>
      <c r="AI13" s="82">
        <f t="shared" si="3"/>
        <v>0.1111111111111111</v>
      </c>
      <c r="AJ13" s="81"/>
      <c r="AK13" s="58" t="s">
        <v>17</v>
      </c>
      <c r="AL13" s="57">
        <v>39</v>
      </c>
      <c r="AM13" s="57">
        <v>30</v>
      </c>
      <c r="AN13" s="57">
        <v>3</v>
      </c>
      <c r="AO13" s="57">
        <v>6</v>
      </c>
      <c r="AP13" s="52">
        <f t="shared" si="2"/>
        <v>7.6923076923076927E-2</v>
      </c>
      <c r="AR13" s="53" t="s">
        <v>11</v>
      </c>
      <c r="AS13" s="23">
        <v>3</v>
      </c>
      <c r="AT13" s="23">
        <v>0</v>
      </c>
      <c r="AU13" s="23">
        <v>0</v>
      </c>
      <c r="AW13" s="54" t="s">
        <v>7</v>
      </c>
      <c r="AX13" s="54" t="s">
        <v>99</v>
      </c>
      <c r="AY13" s="54" t="s">
        <v>100</v>
      </c>
      <c r="AZ13" s="55" t="s">
        <v>104</v>
      </c>
      <c r="BA13" s="54" t="s">
        <v>111</v>
      </c>
    </row>
    <row r="14" spans="1:53" x14ac:dyDescent="0.3">
      <c r="A14" s="60" t="s">
        <v>12</v>
      </c>
      <c r="B14" s="36">
        <v>46</v>
      </c>
      <c r="C14" s="36">
        <v>4</v>
      </c>
      <c r="D14" s="87">
        <v>8.6956521739130432E-2</v>
      </c>
      <c r="E14" s="36">
        <v>48</v>
      </c>
      <c r="F14" s="87">
        <v>0.95833333333333348</v>
      </c>
      <c r="H14" s="144"/>
      <c r="I14" s="60" t="s">
        <v>56</v>
      </c>
      <c r="J14" s="36">
        <v>1</v>
      </c>
      <c r="K14" s="59"/>
      <c r="M14"/>
      <c r="O14" s="144" t="s">
        <v>12</v>
      </c>
      <c r="P14" s="60" t="s">
        <v>444</v>
      </c>
      <c r="Q14" s="36">
        <v>1</v>
      </c>
      <c r="R14" s="57"/>
      <c r="S14" s="144"/>
      <c r="T14" s="144"/>
      <c r="U14" s="60" t="s">
        <v>119</v>
      </c>
      <c r="V14" s="36" t="s">
        <v>180</v>
      </c>
      <c r="W14" s="60" t="s">
        <v>274</v>
      </c>
      <c r="X14" s="60" t="s">
        <v>346</v>
      </c>
      <c r="Y14" s="60" t="s">
        <v>410</v>
      </c>
      <c r="Z14" s="89">
        <v>1</v>
      </c>
      <c r="AA14" s="57"/>
      <c r="AB14" s="59"/>
      <c r="AC14" s="60" t="s">
        <v>15</v>
      </c>
      <c r="AD14" s="36">
        <v>1</v>
      </c>
      <c r="AE14" s="36">
        <v>1</v>
      </c>
      <c r="AF14" s="36"/>
      <c r="AG14" s="36"/>
      <c r="AH14" s="36"/>
      <c r="AI14" s="82">
        <f t="shared" si="3"/>
        <v>0</v>
      </c>
      <c r="AJ14" s="81"/>
      <c r="AL14" s="49"/>
      <c r="AM14" s="52">
        <f>AM13/$AL$13</f>
        <v>0.76923076923076927</v>
      </c>
      <c r="AN14" s="52">
        <f t="shared" ref="AN14" si="4">AN13/$AL$13</f>
        <v>7.6923076923076927E-2</v>
      </c>
      <c r="AO14" s="52">
        <f>AO13/$AL$13</f>
        <v>0.15384615384615385</v>
      </c>
      <c r="AP14" s="52"/>
      <c r="AR14" s="53" t="s">
        <v>12</v>
      </c>
      <c r="AS14" s="23">
        <v>1</v>
      </c>
      <c r="AT14" s="23">
        <v>1</v>
      </c>
      <c r="AU14" s="23">
        <v>1</v>
      </c>
      <c r="AW14" s="54" t="s">
        <v>7</v>
      </c>
      <c r="AX14" s="54" t="s">
        <v>99</v>
      </c>
      <c r="AY14" s="54" t="s">
        <v>100</v>
      </c>
      <c r="AZ14" s="55" t="s">
        <v>104</v>
      </c>
      <c r="BA14" s="54" t="s">
        <v>89</v>
      </c>
    </row>
    <row r="15" spans="1:53" x14ac:dyDescent="0.3">
      <c r="A15" s="60" t="s">
        <v>13</v>
      </c>
      <c r="B15" s="36">
        <v>85</v>
      </c>
      <c r="C15" s="36">
        <v>6</v>
      </c>
      <c r="D15" s="87">
        <v>7.0588235294117646E-2</v>
      </c>
      <c r="E15" s="36">
        <v>86</v>
      </c>
      <c r="F15" s="87">
        <v>0.98837209302325579</v>
      </c>
      <c r="H15" s="60" t="s">
        <v>10</v>
      </c>
      <c r="I15" s="60" t="s">
        <v>28</v>
      </c>
      <c r="J15" s="36">
        <v>1</v>
      </c>
      <c r="K15" s="59"/>
      <c r="M15"/>
      <c r="O15" s="144"/>
      <c r="P15" s="60" t="s">
        <v>449</v>
      </c>
      <c r="Q15" s="36">
        <v>1</v>
      </c>
      <c r="R15" s="57"/>
      <c r="S15" s="144"/>
      <c r="T15" s="60" t="s">
        <v>411</v>
      </c>
      <c r="U15" s="60" t="s">
        <v>202</v>
      </c>
      <c r="V15" s="36" t="s">
        <v>412</v>
      </c>
      <c r="W15" s="60" t="s">
        <v>413</v>
      </c>
      <c r="X15" s="60" t="s">
        <v>356</v>
      </c>
      <c r="Y15" s="60" t="s">
        <v>414</v>
      </c>
      <c r="Z15" s="89">
        <v>1</v>
      </c>
      <c r="AA15" s="57"/>
      <c r="AB15" s="59"/>
      <c r="AC15" s="60" t="s">
        <v>16</v>
      </c>
      <c r="AD15" s="36">
        <v>8</v>
      </c>
      <c r="AE15" s="36">
        <v>7</v>
      </c>
      <c r="AF15" s="36"/>
      <c r="AG15" s="36">
        <v>1</v>
      </c>
      <c r="AH15" s="36"/>
      <c r="AI15" s="82">
        <f t="shared" si="3"/>
        <v>0</v>
      </c>
      <c r="AJ15" s="81"/>
      <c r="AL15" s="63"/>
      <c r="AM15" s="63"/>
      <c r="AN15" s="63"/>
      <c r="AO15" s="63"/>
      <c r="AP15" s="63"/>
      <c r="AR15" s="53" t="s">
        <v>13</v>
      </c>
      <c r="AS15" s="23">
        <v>0</v>
      </c>
      <c r="AT15" s="23">
        <v>2</v>
      </c>
      <c r="AU15" s="23">
        <v>0</v>
      </c>
      <c r="AW15" s="54" t="s">
        <v>7</v>
      </c>
      <c r="AX15" s="54" t="s">
        <v>99</v>
      </c>
      <c r="AY15" s="54" t="s">
        <v>112</v>
      </c>
      <c r="AZ15" s="55" t="s">
        <v>101</v>
      </c>
      <c r="BA15" s="54" t="s">
        <v>113</v>
      </c>
    </row>
    <row r="16" spans="1:53" x14ac:dyDescent="0.3">
      <c r="A16" s="60" t="s">
        <v>14</v>
      </c>
      <c r="B16" s="36">
        <v>50</v>
      </c>
      <c r="C16" s="36">
        <v>2</v>
      </c>
      <c r="D16" s="87">
        <v>0.04</v>
      </c>
      <c r="E16" s="36">
        <v>58</v>
      </c>
      <c r="F16" s="87">
        <v>0.86206896551724133</v>
      </c>
      <c r="H16" s="60" t="s">
        <v>11</v>
      </c>
      <c r="I16" s="60" t="s">
        <v>51</v>
      </c>
      <c r="J16" s="36">
        <v>6</v>
      </c>
      <c r="K16" s="59"/>
      <c r="L16" t="s">
        <v>159</v>
      </c>
      <c r="M16"/>
      <c r="O16" s="144" t="s">
        <v>13</v>
      </c>
      <c r="P16" s="60" t="s">
        <v>135</v>
      </c>
      <c r="Q16" s="36">
        <v>1</v>
      </c>
      <c r="R16" s="57"/>
      <c r="S16" s="144"/>
      <c r="T16" s="60" t="s">
        <v>132</v>
      </c>
      <c r="U16" s="60" t="s">
        <v>415</v>
      </c>
      <c r="V16" s="36" t="s">
        <v>416</v>
      </c>
      <c r="W16" s="60" t="s">
        <v>417</v>
      </c>
      <c r="X16" s="60" t="s">
        <v>397</v>
      </c>
      <c r="Y16" s="60" t="s">
        <v>418</v>
      </c>
      <c r="Z16" s="89">
        <v>1</v>
      </c>
      <c r="AA16" s="57"/>
      <c r="AB16" s="59"/>
      <c r="AC16" s="58" t="s">
        <v>17</v>
      </c>
      <c r="AD16" s="57">
        <f>SUM(AD3:AD15)</f>
        <v>69</v>
      </c>
      <c r="AE16" s="57">
        <f t="shared" ref="AE16:AH16" si="5">SUM(AE3:AE15)</f>
        <v>54</v>
      </c>
      <c r="AF16" s="57">
        <f t="shared" si="5"/>
        <v>5</v>
      </c>
      <c r="AG16" s="57">
        <f t="shared" si="5"/>
        <v>9</v>
      </c>
      <c r="AH16" s="57">
        <f t="shared" si="5"/>
        <v>1</v>
      </c>
      <c r="AI16" s="52">
        <f>AF16/AD16</f>
        <v>7.2463768115942032E-2</v>
      </c>
      <c r="AJ16" s="81"/>
      <c r="AK16" s="54" t="s">
        <v>461</v>
      </c>
      <c r="AM16" s="63"/>
      <c r="AN16" s="63"/>
      <c r="AO16" s="63"/>
      <c r="AP16" s="63"/>
      <c r="AR16" s="53" t="s">
        <v>14</v>
      </c>
      <c r="AS16" s="23">
        <v>4</v>
      </c>
      <c r="AT16" s="23">
        <v>1</v>
      </c>
      <c r="AU16" s="23">
        <v>3</v>
      </c>
      <c r="AW16" s="54" t="s">
        <v>7</v>
      </c>
      <c r="AX16" s="54" t="s">
        <v>99</v>
      </c>
      <c r="AY16" s="54" t="s">
        <v>112</v>
      </c>
      <c r="AZ16" s="55" t="s">
        <v>101</v>
      </c>
      <c r="BA16" s="54" t="s">
        <v>72</v>
      </c>
    </row>
    <row r="17" spans="1:53" x14ac:dyDescent="0.3">
      <c r="A17" s="60" t="s">
        <v>15</v>
      </c>
      <c r="B17" s="36">
        <v>37</v>
      </c>
      <c r="C17" s="36">
        <v>3</v>
      </c>
      <c r="D17" s="87">
        <v>8.1081081081081086E-2</v>
      </c>
      <c r="E17" s="36">
        <v>38</v>
      </c>
      <c r="F17" s="87">
        <v>0.97368421052631571</v>
      </c>
      <c r="H17" s="144" t="s">
        <v>12</v>
      </c>
      <c r="I17" s="60" t="s">
        <v>51</v>
      </c>
      <c r="J17" s="36">
        <v>2</v>
      </c>
      <c r="K17" s="59"/>
      <c r="M17" s="25">
        <f>M13/J30</f>
        <v>0.65384615384615385</v>
      </c>
      <c r="O17" s="144"/>
      <c r="P17" s="60" t="s">
        <v>136</v>
      </c>
      <c r="Q17" s="36">
        <v>3</v>
      </c>
      <c r="R17" s="57"/>
      <c r="S17" s="144"/>
      <c r="T17" s="144" t="s">
        <v>131</v>
      </c>
      <c r="U17" s="60" t="s">
        <v>74</v>
      </c>
      <c r="V17" s="36" t="s">
        <v>419</v>
      </c>
      <c r="W17" s="60" t="s">
        <v>420</v>
      </c>
      <c r="X17" s="60" t="s">
        <v>378</v>
      </c>
      <c r="Y17" s="60" t="s">
        <v>443</v>
      </c>
      <c r="Z17" s="89">
        <v>1</v>
      </c>
      <c r="AA17" s="57"/>
      <c r="AB17" s="59"/>
      <c r="AE17" s="52">
        <f>AE16/$AD$16</f>
        <v>0.78260869565217395</v>
      </c>
      <c r="AF17" s="52">
        <f t="shared" ref="AF17:AH17" si="6">AF16/$AD$16</f>
        <v>7.2463768115942032E-2</v>
      </c>
      <c r="AG17" s="52">
        <f t="shared" si="6"/>
        <v>0.13043478260869565</v>
      </c>
      <c r="AH17" s="52">
        <f t="shared" si="6"/>
        <v>1.4492753623188406E-2</v>
      </c>
      <c r="AJ17" s="81"/>
      <c r="AK17" s="63"/>
      <c r="AM17" s="63"/>
      <c r="AN17" s="63"/>
      <c r="AO17" s="63"/>
      <c r="AP17" s="63"/>
      <c r="AR17" s="53" t="s">
        <v>15</v>
      </c>
      <c r="AS17" s="23">
        <v>0</v>
      </c>
      <c r="AT17" s="23">
        <v>1</v>
      </c>
      <c r="AU17" s="23">
        <v>1</v>
      </c>
      <c r="AW17" s="54" t="s">
        <v>7</v>
      </c>
      <c r="AX17" s="54" t="s">
        <v>99</v>
      </c>
      <c r="AY17" s="54" t="s">
        <v>112</v>
      </c>
      <c r="AZ17" s="55" t="s">
        <v>101</v>
      </c>
      <c r="BA17" s="54" t="s">
        <v>114</v>
      </c>
    </row>
    <row r="18" spans="1:53" x14ac:dyDescent="0.3">
      <c r="A18" s="60" t="s">
        <v>16</v>
      </c>
      <c r="B18" s="36">
        <v>82</v>
      </c>
      <c r="C18" s="36">
        <v>6</v>
      </c>
      <c r="D18" s="87">
        <v>7.3170731707317069E-2</v>
      </c>
      <c r="E18" s="36">
        <v>83</v>
      </c>
      <c r="F18" s="87">
        <v>0.98795180722891562</v>
      </c>
      <c r="H18" s="144"/>
      <c r="I18" s="60" t="s">
        <v>52</v>
      </c>
      <c r="J18" s="36">
        <v>1</v>
      </c>
      <c r="K18" s="59"/>
      <c r="M18"/>
      <c r="O18" s="60" t="s">
        <v>15</v>
      </c>
      <c r="P18" s="60" t="s">
        <v>138</v>
      </c>
      <c r="Q18" s="36">
        <v>1</v>
      </c>
      <c r="R18" s="57"/>
      <c r="S18" s="144"/>
      <c r="T18" s="144"/>
      <c r="U18" s="60" t="s">
        <v>75</v>
      </c>
      <c r="V18" s="36" t="s">
        <v>421</v>
      </c>
      <c r="W18" s="60" t="s">
        <v>422</v>
      </c>
      <c r="X18" s="60" t="s">
        <v>356</v>
      </c>
      <c r="Y18" s="60" t="s">
        <v>423</v>
      </c>
      <c r="Z18" s="89">
        <v>1</v>
      </c>
      <c r="AA18" s="57"/>
      <c r="AB18" s="59"/>
      <c r="AJ18" s="81"/>
      <c r="AK18" s="63"/>
      <c r="AL18" s="63"/>
      <c r="AM18" s="63"/>
      <c r="AN18" s="63"/>
      <c r="AO18" s="63"/>
      <c r="AP18" s="63"/>
      <c r="AR18" s="53" t="s">
        <v>16</v>
      </c>
      <c r="AS18" s="23">
        <v>0</v>
      </c>
      <c r="AT18" s="23">
        <v>1</v>
      </c>
      <c r="AU18" s="23">
        <v>0</v>
      </c>
      <c r="AW18" s="54" t="s">
        <v>7</v>
      </c>
      <c r="AX18" s="54" t="s">
        <v>99</v>
      </c>
      <c r="AY18" s="54" t="s">
        <v>112</v>
      </c>
      <c r="AZ18" s="55" t="s">
        <v>101</v>
      </c>
      <c r="BA18" s="54" t="s">
        <v>161</v>
      </c>
    </row>
    <row r="19" spans="1:53" x14ac:dyDescent="0.3">
      <c r="B19" s="49">
        <f t="shared" ref="B19:E19" si="7">SUM(B3:B18)</f>
        <v>909</v>
      </c>
      <c r="C19" s="49">
        <f t="shared" si="7"/>
        <v>52</v>
      </c>
      <c r="D19" s="67">
        <f>C19/B19</f>
        <v>5.7205720572057209E-2</v>
      </c>
      <c r="E19" s="49">
        <f t="shared" si="7"/>
        <v>992</v>
      </c>
      <c r="F19" s="67">
        <f>B19/E19</f>
        <v>0.91633064516129037</v>
      </c>
      <c r="H19" s="144"/>
      <c r="I19" s="60" t="s">
        <v>56</v>
      </c>
      <c r="J19" s="36">
        <v>1</v>
      </c>
      <c r="K19" s="59"/>
      <c r="M19"/>
      <c r="O19" s="144" t="s">
        <v>16</v>
      </c>
      <c r="P19" s="60" t="s">
        <v>140</v>
      </c>
      <c r="Q19" s="36">
        <v>1</v>
      </c>
      <c r="R19" s="57"/>
      <c r="S19" s="144"/>
      <c r="T19" s="144"/>
      <c r="U19" s="60" t="s">
        <v>424</v>
      </c>
      <c r="V19" s="36" t="s">
        <v>425</v>
      </c>
      <c r="W19" s="60" t="s">
        <v>397</v>
      </c>
      <c r="X19" s="60" t="s">
        <v>405</v>
      </c>
      <c r="Y19" s="60" t="s">
        <v>426</v>
      </c>
      <c r="Z19" s="89">
        <v>1</v>
      </c>
      <c r="AA19" s="57"/>
      <c r="AB19" s="59"/>
      <c r="AC19" s="54" t="s">
        <v>460</v>
      </c>
      <c r="AE19"/>
      <c r="AK19" s="63"/>
      <c r="AL19" s="63"/>
      <c r="AM19" s="63"/>
      <c r="AN19" s="63"/>
      <c r="AO19" s="63"/>
      <c r="AP19" s="63"/>
      <c r="AR19" s="53" t="s">
        <v>17</v>
      </c>
      <c r="AS19" s="50">
        <v>55</v>
      </c>
      <c r="AT19" s="50">
        <v>18</v>
      </c>
      <c r="AU19" s="50">
        <v>16</v>
      </c>
      <c r="AW19" s="54" t="s">
        <v>9</v>
      </c>
      <c r="AX19" s="54" t="s">
        <v>99</v>
      </c>
      <c r="AY19" s="54" t="s">
        <v>100</v>
      </c>
      <c r="AZ19" s="55" t="s">
        <v>115</v>
      </c>
      <c r="BA19" s="54" t="s">
        <v>82</v>
      </c>
    </row>
    <row r="20" spans="1:53" x14ac:dyDescent="0.3">
      <c r="H20" s="144" t="s">
        <v>13</v>
      </c>
      <c r="I20" s="60" t="s">
        <v>51</v>
      </c>
      <c r="J20" s="36">
        <v>4</v>
      </c>
      <c r="K20" s="59"/>
      <c r="M20"/>
      <c r="O20" s="144"/>
      <c r="P20" s="60" t="s">
        <v>142</v>
      </c>
      <c r="Q20" s="36">
        <v>1</v>
      </c>
      <c r="R20" s="57"/>
      <c r="S20" s="144" t="s">
        <v>11</v>
      </c>
      <c r="T20" s="144" t="s">
        <v>388</v>
      </c>
      <c r="U20" s="60" t="s">
        <v>233</v>
      </c>
      <c r="V20" s="36" t="s">
        <v>389</v>
      </c>
      <c r="W20" s="60" t="s">
        <v>390</v>
      </c>
      <c r="X20" s="60" t="s">
        <v>391</v>
      </c>
      <c r="Y20" s="60" t="s">
        <v>392</v>
      </c>
      <c r="Z20" s="89">
        <v>1</v>
      </c>
      <c r="AA20" s="57"/>
      <c r="AB20" s="59"/>
      <c r="AR20" s="53"/>
      <c r="AS20" s="50">
        <v>31</v>
      </c>
      <c r="AW20" s="54" t="s">
        <v>9</v>
      </c>
      <c r="AX20" s="54" t="s">
        <v>99</v>
      </c>
      <c r="AY20" s="54" t="s">
        <v>100</v>
      </c>
      <c r="AZ20" s="55" t="s">
        <v>115</v>
      </c>
      <c r="BA20" s="54" t="s">
        <v>81</v>
      </c>
    </row>
    <row r="21" spans="1:53" x14ac:dyDescent="0.3">
      <c r="H21" s="144"/>
      <c r="I21" s="60" t="s">
        <v>52</v>
      </c>
      <c r="J21" s="36">
        <v>2</v>
      </c>
      <c r="K21" s="59"/>
      <c r="M21"/>
      <c r="O21" s="144"/>
      <c r="P21" s="60" t="s">
        <v>141</v>
      </c>
      <c r="Q21" s="36">
        <v>1</v>
      </c>
      <c r="R21" s="57"/>
      <c r="S21" s="144"/>
      <c r="T21" s="144"/>
      <c r="U21" s="60" t="s">
        <v>393</v>
      </c>
      <c r="V21" s="36" t="s">
        <v>394</v>
      </c>
      <c r="W21" s="60" t="s">
        <v>390</v>
      </c>
      <c r="X21" s="60" t="s">
        <v>352</v>
      </c>
      <c r="Y21" s="60" t="s">
        <v>395</v>
      </c>
      <c r="Z21" s="89">
        <v>1</v>
      </c>
      <c r="AA21" s="57"/>
      <c r="AB21" s="59"/>
      <c r="AK21" s="57"/>
      <c r="AL21" s="57"/>
      <c r="AM21" s="57"/>
      <c r="AN21" s="57"/>
      <c r="AO21" s="57"/>
      <c r="AP21" s="57"/>
      <c r="AW21" s="54" t="s">
        <v>9</v>
      </c>
      <c r="AX21" s="54" t="s">
        <v>99</v>
      </c>
      <c r="AY21" s="54" t="s">
        <v>100</v>
      </c>
      <c r="AZ21" s="55" t="s">
        <v>115</v>
      </c>
      <c r="BA21" s="54" t="s">
        <v>73</v>
      </c>
    </row>
    <row r="22" spans="1:53" x14ac:dyDescent="0.3">
      <c r="H22" s="144" t="s">
        <v>14</v>
      </c>
      <c r="I22" s="60" t="s">
        <v>52</v>
      </c>
      <c r="J22" s="36">
        <v>1</v>
      </c>
      <c r="K22" s="59"/>
      <c r="M22"/>
      <c r="O22" s="144"/>
      <c r="P22" s="60" t="s">
        <v>144</v>
      </c>
      <c r="Q22" s="36">
        <v>1</v>
      </c>
      <c r="R22" s="57"/>
      <c r="S22" s="144"/>
      <c r="T22" s="150" t="s">
        <v>133</v>
      </c>
      <c r="U22" s="60" t="s">
        <v>396</v>
      </c>
      <c r="V22" s="36" t="s">
        <v>349</v>
      </c>
      <c r="W22" s="60" t="s">
        <v>397</v>
      </c>
      <c r="X22" s="60" t="s">
        <v>352</v>
      </c>
      <c r="Y22" s="60" t="s">
        <v>398</v>
      </c>
      <c r="Z22" s="89">
        <v>1</v>
      </c>
      <c r="AA22" s="57"/>
      <c r="AB22" s="59"/>
      <c r="AK22" s="58"/>
      <c r="AL22" s="59"/>
      <c r="AM22" s="59"/>
      <c r="AW22" s="54" t="s">
        <v>9</v>
      </c>
      <c r="AX22" s="54" t="s">
        <v>99</v>
      </c>
      <c r="AY22" s="54" t="s">
        <v>100</v>
      </c>
      <c r="AZ22" s="55" t="s">
        <v>116</v>
      </c>
      <c r="BA22" s="54" t="s">
        <v>74</v>
      </c>
    </row>
    <row r="23" spans="1:53" x14ac:dyDescent="0.3">
      <c r="H23" s="144"/>
      <c r="I23" s="60" t="s">
        <v>56</v>
      </c>
      <c r="J23" s="36">
        <v>1</v>
      </c>
      <c r="K23" s="59"/>
      <c r="M23"/>
      <c r="O23" s="145" t="s">
        <v>17</v>
      </c>
      <c r="P23" s="145"/>
      <c r="Q23" s="57">
        <v>34</v>
      </c>
      <c r="R23" s="57"/>
      <c r="S23" s="144"/>
      <c r="T23" s="151"/>
      <c r="U23" s="60" t="s">
        <v>272</v>
      </c>
      <c r="V23" s="36" t="s">
        <v>399</v>
      </c>
      <c r="W23" s="60" t="s">
        <v>400</v>
      </c>
      <c r="X23" s="60" t="s">
        <v>397</v>
      </c>
      <c r="Y23" s="60" t="s">
        <v>401</v>
      </c>
      <c r="Z23" s="89">
        <v>1</v>
      </c>
      <c r="AA23" s="57"/>
      <c r="AB23" s="59"/>
      <c r="AK23" s="58"/>
      <c r="AL23" s="59"/>
      <c r="AM23" s="59"/>
      <c r="AW23" s="54" t="s">
        <v>9</v>
      </c>
      <c r="AX23" s="54" t="s">
        <v>99</v>
      </c>
      <c r="AY23" s="54" t="s">
        <v>100</v>
      </c>
      <c r="AZ23" s="55" t="s">
        <v>116</v>
      </c>
      <c r="BA23" s="54" t="s">
        <v>75</v>
      </c>
    </row>
    <row r="24" spans="1:53" x14ac:dyDescent="0.3">
      <c r="H24" s="144" t="s">
        <v>15</v>
      </c>
      <c r="I24" s="60" t="s">
        <v>22</v>
      </c>
      <c r="J24" s="36">
        <v>1</v>
      </c>
      <c r="K24" s="59"/>
      <c r="M24"/>
      <c r="R24" s="57"/>
      <c r="S24" s="144"/>
      <c r="T24" s="151"/>
      <c r="U24" s="60" t="s">
        <v>349</v>
      </c>
      <c r="V24" s="36" t="s">
        <v>402</v>
      </c>
      <c r="W24" s="60" t="s">
        <v>220</v>
      </c>
      <c r="X24" s="60" t="s">
        <v>384</v>
      </c>
      <c r="Y24" s="60" t="s">
        <v>403</v>
      </c>
      <c r="Z24" s="89">
        <v>1</v>
      </c>
      <c r="AA24" s="57"/>
      <c r="AB24" s="59"/>
      <c r="AK24" s="58"/>
      <c r="AL24" s="59"/>
      <c r="AM24" s="59"/>
      <c r="AW24" s="54" t="s">
        <v>9</v>
      </c>
      <c r="AX24" s="54" t="s">
        <v>99</v>
      </c>
      <c r="AY24" s="54" t="s">
        <v>100</v>
      </c>
      <c r="AZ24" s="55" t="s">
        <v>117</v>
      </c>
      <c r="BA24" s="54" t="s">
        <v>76</v>
      </c>
    </row>
    <row r="25" spans="1:53" x14ac:dyDescent="0.3">
      <c r="H25" s="144"/>
      <c r="I25" s="60" t="s">
        <v>51</v>
      </c>
      <c r="J25" s="36">
        <v>1</v>
      </c>
      <c r="K25" s="59"/>
      <c r="M25"/>
      <c r="R25" s="57"/>
      <c r="S25" s="144"/>
      <c r="T25" s="152"/>
      <c r="U25" s="60" t="s">
        <v>404</v>
      </c>
      <c r="V25" s="36" t="s">
        <v>104</v>
      </c>
      <c r="W25" s="60" t="s">
        <v>346</v>
      </c>
      <c r="X25" s="60" t="s">
        <v>405</v>
      </c>
      <c r="Y25" s="60" t="s">
        <v>406</v>
      </c>
      <c r="Z25" s="89">
        <v>1</v>
      </c>
      <c r="AA25" s="57"/>
      <c r="AB25" s="59"/>
      <c r="AK25" s="58"/>
      <c r="AL25" s="59"/>
      <c r="AO25" s="59"/>
      <c r="AP25" s="59"/>
      <c r="AW25" s="54" t="s">
        <v>9</v>
      </c>
      <c r="AX25" s="54" t="s">
        <v>99</v>
      </c>
      <c r="AY25" s="54" t="s">
        <v>108</v>
      </c>
      <c r="AZ25" s="55" t="s">
        <v>162</v>
      </c>
      <c r="BA25" s="54" t="s">
        <v>163</v>
      </c>
    </row>
    <row r="26" spans="1:53" x14ac:dyDescent="0.3">
      <c r="H26" s="144"/>
      <c r="I26" s="60" t="s">
        <v>52</v>
      </c>
      <c r="J26" s="36">
        <v>1</v>
      </c>
      <c r="K26" s="59"/>
      <c r="M26"/>
      <c r="R26" s="57"/>
      <c r="S26" s="144" t="s">
        <v>12</v>
      </c>
      <c r="T26" s="60" t="s">
        <v>444</v>
      </c>
      <c r="U26" s="60" t="s">
        <v>164</v>
      </c>
      <c r="V26" s="36" t="s">
        <v>445</v>
      </c>
      <c r="W26" s="60" t="s">
        <v>446</v>
      </c>
      <c r="X26" s="60" t="s">
        <v>447</v>
      </c>
      <c r="Y26" s="60" t="s">
        <v>448</v>
      </c>
      <c r="Z26" s="89">
        <v>1</v>
      </c>
      <c r="AA26" s="57"/>
      <c r="AB26" s="59"/>
      <c r="AK26" s="58"/>
      <c r="AL26" s="59"/>
      <c r="AM26" s="59"/>
      <c r="AN26" s="59"/>
      <c r="AO26" s="59"/>
      <c r="AP26" s="59"/>
      <c r="AW26" s="54" t="s">
        <v>11</v>
      </c>
      <c r="AX26" s="54" t="s">
        <v>118</v>
      </c>
      <c r="AY26" s="54" t="s">
        <v>100</v>
      </c>
      <c r="AZ26" s="55" t="s">
        <v>101</v>
      </c>
      <c r="BA26" s="54" t="s">
        <v>77</v>
      </c>
    </row>
    <row r="27" spans="1:53" x14ac:dyDescent="0.3">
      <c r="H27" s="144" t="s">
        <v>16</v>
      </c>
      <c r="I27" s="60" t="s">
        <v>51</v>
      </c>
      <c r="J27" s="36">
        <v>4</v>
      </c>
      <c r="K27" s="59"/>
      <c r="M27"/>
      <c r="R27" s="57"/>
      <c r="S27" s="144"/>
      <c r="T27" s="60" t="s">
        <v>449</v>
      </c>
      <c r="U27" s="60" t="s">
        <v>450</v>
      </c>
      <c r="V27" s="36" t="s">
        <v>451</v>
      </c>
      <c r="W27" s="60" t="s">
        <v>452</v>
      </c>
      <c r="X27" s="60" t="s">
        <v>453</v>
      </c>
      <c r="Y27" s="60" t="s">
        <v>454</v>
      </c>
      <c r="Z27" s="89">
        <v>1</v>
      </c>
      <c r="AA27" s="57"/>
      <c r="AB27" s="59"/>
      <c r="AK27" s="58"/>
      <c r="AL27" s="59"/>
      <c r="AM27" s="59"/>
      <c r="AN27" s="59"/>
      <c r="AW27" s="54" t="s">
        <v>11</v>
      </c>
      <c r="AX27" s="54" t="s">
        <v>118</v>
      </c>
      <c r="AY27" s="54" t="s">
        <v>100</v>
      </c>
      <c r="AZ27" s="55" t="s">
        <v>115</v>
      </c>
      <c r="BA27" s="54" t="s">
        <v>78</v>
      </c>
    </row>
    <row r="28" spans="1:53" x14ac:dyDescent="0.3">
      <c r="H28" s="144"/>
      <c r="I28" s="60" t="s">
        <v>52</v>
      </c>
      <c r="J28" s="36">
        <v>1</v>
      </c>
      <c r="K28" s="59"/>
      <c r="M28"/>
      <c r="R28" s="57"/>
      <c r="S28" s="150" t="s">
        <v>13</v>
      </c>
      <c r="T28" s="60" t="s">
        <v>135</v>
      </c>
      <c r="U28" s="60" t="s">
        <v>354</v>
      </c>
      <c r="V28" s="36" t="s">
        <v>355</v>
      </c>
      <c r="W28" s="60" t="s">
        <v>206</v>
      </c>
      <c r="X28" s="60" t="s">
        <v>356</v>
      </c>
      <c r="Y28" s="60" t="s">
        <v>357</v>
      </c>
      <c r="Z28" s="89">
        <v>1</v>
      </c>
      <c r="AA28" s="57"/>
      <c r="AB28" s="59"/>
      <c r="AK28" s="58"/>
      <c r="AL28" s="59"/>
      <c r="AM28" s="59"/>
      <c r="AW28" s="54" t="s">
        <v>11</v>
      </c>
      <c r="AX28" s="54" t="s">
        <v>99</v>
      </c>
      <c r="AY28" s="54" t="s">
        <v>100</v>
      </c>
      <c r="AZ28" s="55" t="s">
        <v>101</v>
      </c>
      <c r="BA28" s="54" t="s">
        <v>79</v>
      </c>
    </row>
    <row r="29" spans="1:53" x14ac:dyDescent="0.3">
      <c r="H29" s="144"/>
      <c r="I29" s="60" t="s">
        <v>56</v>
      </c>
      <c r="J29" s="36">
        <v>1</v>
      </c>
      <c r="K29" s="59"/>
      <c r="M29"/>
      <c r="S29" s="151"/>
      <c r="T29" s="150" t="s">
        <v>136</v>
      </c>
      <c r="U29" s="60" t="s">
        <v>218</v>
      </c>
      <c r="V29" s="36" t="s">
        <v>233</v>
      </c>
      <c r="W29" s="60" t="s">
        <v>192</v>
      </c>
      <c r="X29" s="60" t="s">
        <v>358</v>
      </c>
      <c r="Y29" s="60" t="s">
        <v>455</v>
      </c>
      <c r="Z29" s="89">
        <v>1</v>
      </c>
      <c r="AK29" s="58"/>
      <c r="AL29" s="59"/>
      <c r="AM29" s="59"/>
      <c r="AW29" s="54" t="s">
        <v>12</v>
      </c>
      <c r="AX29" s="54" t="s">
        <v>99</v>
      </c>
      <c r="AY29" s="54" t="s">
        <v>100</v>
      </c>
      <c r="AZ29" s="55" t="s">
        <v>101</v>
      </c>
      <c r="BA29" s="54" t="s">
        <v>164</v>
      </c>
    </row>
    <row r="30" spans="1:53" x14ac:dyDescent="0.3">
      <c r="H30" s="145" t="s">
        <v>17</v>
      </c>
      <c r="I30" s="145"/>
      <c r="J30" s="57">
        <v>52</v>
      </c>
      <c r="K30" s="59"/>
      <c r="M30"/>
      <c r="R30" s="84"/>
      <c r="S30" s="151"/>
      <c r="T30" s="151"/>
      <c r="U30" s="60" t="s">
        <v>359</v>
      </c>
      <c r="V30" s="36" t="s">
        <v>360</v>
      </c>
      <c r="W30" s="60" t="s">
        <v>361</v>
      </c>
      <c r="X30" s="60" t="s">
        <v>362</v>
      </c>
      <c r="Y30" s="60" t="s">
        <v>456</v>
      </c>
      <c r="Z30" s="89">
        <v>1</v>
      </c>
      <c r="AA30" s="84"/>
      <c r="AK30" s="58"/>
      <c r="AL30" s="59"/>
      <c r="AM30" s="59"/>
      <c r="AO30" s="59"/>
      <c r="AP30" s="59"/>
      <c r="AW30" s="54" t="s">
        <v>14</v>
      </c>
      <c r="AX30" s="54" t="s">
        <v>99</v>
      </c>
      <c r="AY30" s="54" t="s">
        <v>103</v>
      </c>
      <c r="AZ30" s="55" t="s">
        <v>115</v>
      </c>
      <c r="BA30" s="54" t="s">
        <v>80</v>
      </c>
    </row>
    <row r="31" spans="1:53" x14ac:dyDescent="0.3">
      <c r="H31" s="58"/>
      <c r="I31" s="58"/>
      <c r="J31" s="57"/>
      <c r="M31"/>
      <c r="S31" s="152"/>
      <c r="T31" s="152"/>
      <c r="U31" s="60" t="s">
        <v>471</v>
      </c>
      <c r="V31" s="37" t="s">
        <v>472</v>
      </c>
      <c r="W31" s="37" t="s">
        <v>473</v>
      </c>
      <c r="X31" s="37" t="s">
        <v>447</v>
      </c>
      <c r="Y31" s="60" t="s">
        <v>474</v>
      </c>
      <c r="Z31" s="62">
        <v>1</v>
      </c>
      <c r="AK31" s="58"/>
      <c r="AL31" s="59"/>
      <c r="AM31" s="59"/>
      <c r="AO31" s="59"/>
      <c r="AP31" s="59"/>
      <c r="AW31" s="54" t="s">
        <v>14</v>
      </c>
      <c r="AX31" s="54" t="s">
        <v>99</v>
      </c>
      <c r="AY31" s="54" t="s">
        <v>103</v>
      </c>
      <c r="AZ31" s="55" t="s">
        <v>115</v>
      </c>
      <c r="BA31" s="54" t="s">
        <v>90</v>
      </c>
    </row>
    <row r="32" spans="1:53" x14ac:dyDescent="0.3">
      <c r="H32" s="58"/>
      <c r="I32" s="58"/>
      <c r="J32" s="57"/>
      <c r="M32"/>
      <c r="S32" s="60" t="s">
        <v>15</v>
      </c>
      <c r="T32" s="60" t="s">
        <v>138</v>
      </c>
      <c r="U32" s="60" t="s">
        <v>205</v>
      </c>
      <c r="V32" s="36">
        <f>X32-W32+1</f>
        <v>55</v>
      </c>
      <c r="W32" s="60" t="s">
        <v>417</v>
      </c>
      <c r="X32" s="60" t="s">
        <v>340</v>
      </c>
      <c r="Y32" s="60" t="s">
        <v>457</v>
      </c>
      <c r="Z32" s="89">
        <v>1</v>
      </c>
      <c r="AK32" s="58"/>
      <c r="AL32" s="59"/>
      <c r="AM32" s="59"/>
      <c r="AN32" s="59"/>
      <c r="AO32" s="59"/>
      <c r="AP32" s="59"/>
      <c r="AW32" s="54" t="s">
        <v>14</v>
      </c>
      <c r="AX32" s="54" t="s">
        <v>99</v>
      </c>
      <c r="AY32" s="54" t="s">
        <v>103</v>
      </c>
      <c r="AZ32" s="55" t="s">
        <v>115</v>
      </c>
      <c r="BA32" s="54" t="s">
        <v>91</v>
      </c>
    </row>
    <row r="33" spans="8:53" x14ac:dyDescent="0.3">
      <c r="H33" s="58"/>
      <c r="I33" s="58"/>
      <c r="J33" s="57"/>
      <c r="M33"/>
      <c r="S33" s="144" t="s">
        <v>16</v>
      </c>
      <c r="T33" s="60" t="s">
        <v>140</v>
      </c>
      <c r="U33" s="60" t="s">
        <v>375</v>
      </c>
      <c r="V33" s="36" t="s">
        <v>376</v>
      </c>
      <c r="W33" s="60" t="s">
        <v>377</v>
      </c>
      <c r="X33" s="60" t="s">
        <v>378</v>
      </c>
      <c r="Y33" s="60" t="s">
        <v>458</v>
      </c>
      <c r="Z33" s="89">
        <v>1</v>
      </c>
      <c r="AW33" s="54" t="s">
        <v>14</v>
      </c>
      <c r="AX33" s="54" t="s">
        <v>99</v>
      </c>
      <c r="AY33" s="54" t="s">
        <v>103</v>
      </c>
      <c r="AZ33" s="55" t="s">
        <v>115</v>
      </c>
      <c r="BA33" s="54" t="s">
        <v>92</v>
      </c>
    </row>
    <row r="34" spans="8:53" x14ac:dyDescent="0.3">
      <c r="I34" s="58"/>
      <c r="J34" s="146"/>
      <c r="S34" s="144"/>
      <c r="T34" s="60" t="s">
        <v>142</v>
      </c>
      <c r="U34" s="60" t="s">
        <v>306</v>
      </c>
      <c r="V34" s="36" t="s">
        <v>379</v>
      </c>
      <c r="W34" s="60" t="s">
        <v>269</v>
      </c>
      <c r="X34" s="60" t="s">
        <v>380</v>
      </c>
      <c r="Y34" s="60" t="s">
        <v>381</v>
      </c>
      <c r="Z34" s="89">
        <v>1</v>
      </c>
    </row>
    <row r="35" spans="8:53" x14ac:dyDescent="0.3">
      <c r="I35" s="58"/>
      <c r="J35" s="146"/>
      <c r="S35" s="144"/>
      <c r="T35" s="60" t="s">
        <v>141</v>
      </c>
      <c r="U35" s="60" t="s">
        <v>218</v>
      </c>
      <c r="V35" s="36" t="s">
        <v>382</v>
      </c>
      <c r="W35" s="60" t="s">
        <v>383</v>
      </c>
      <c r="X35" s="60" t="s">
        <v>384</v>
      </c>
      <c r="Y35" s="60" t="s">
        <v>385</v>
      </c>
      <c r="Z35" s="89">
        <v>1</v>
      </c>
      <c r="AA35" s="80"/>
      <c r="AJ35"/>
    </row>
    <row r="36" spans="8:53" x14ac:dyDescent="0.3">
      <c r="I36" s="58"/>
      <c r="J36" s="57"/>
      <c r="S36" s="144"/>
      <c r="T36" s="60" t="s">
        <v>144</v>
      </c>
      <c r="U36" s="60" t="s">
        <v>302</v>
      </c>
      <c r="V36" s="36" t="s">
        <v>175</v>
      </c>
      <c r="W36" s="60" t="s">
        <v>386</v>
      </c>
      <c r="X36" s="60" t="s">
        <v>340</v>
      </c>
      <c r="Y36" s="60" t="s">
        <v>387</v>
      </c>
      <c r="Z36" s="89">
        <v>1</v>
      </c>
      <c r="AA36" s="80"/>
      <c r="AJ36"/>
    </row>
    <row r="37" spans="8:53" x14ac:dyDescent="0.3">
      <c r="I37" s="58"/>
      <c r="J37" s="146"/>
      <c r="S37" s="145" t="s">
        <v>17</v>
      </c>
      <c r="T37" s="145"/>
      <c r="U37" s="145"/>
      <c r="V37" s="145"/>
      <c r="W37" s="145"/>
      <c r="X37" s="145"/>
      <c r="Y37" s="145"/>
      <c r="Z37" s="63">
        <v>34</v>
      </c>
      <c r="AA37" s="80"/>
      <c r="AD37"/>
      <c r="AE37"/>
      <c r="AF37"/>
      <c r="AG37" s="59"/>
      <c r="AH37" s="59"/>
      <c r="AI37"/>
      <c r="AJ37"/>
    </row>
    <row r="38" spans="8:53" x14ac:dyDescent="0.3">
      <c r="I38" s="58"/>
      <c r="J38" s="146"/>
      <c r="S38"/>
      <c r="T38"/>
      <c r="AD38"/>
      <c r="AE38"/>
      <c r="AF38"/>
      <c r="AG38"/>
      <c r="AH38"/>
      <c r="AI38"/>
      <c r="AJ38"/>
    </row>
    <row r="39" spans="8:53" x14ac:dyDescent="0.3">
      <c r="I39" s="58"/>
      <c r="J39" s="57"/>
      <c r="S39"/>
      <c r="T39"/>
      <c r="AD39"/>
      <c r="AE39"/>
      <c r="AF39"/>
      <c r="AG39"/>
      <c r="AH39"/>
      <c r="AI39"/>
      <c r="AJ39"/>
    </row>
    <row r="40" spans="8:53" x14ac:dyDescent="0.3">
      <c r="I40" s="58"/>
      <c r="J40" s="57"/>
      <c r="S40"/>
      <c r="T40"/>
      <c r="AD40"/>
      <c r="AE40"/>
      <c r="AF40"/>
      <c r="AG40"/>
      <c r="AH40"/>
      <c r="AI40"/>
      <c r="AJ40"/>
    </row>
    <row r="41" spans="8:53" x14ac:dyDescent="0.3">
      <c r="I41" s="58"/>
      <c r="J41" s="57"/>
      <c r="S41"/>
      <c r="T41"/>
      <c r="AD41"/>
      <c r="AE41"/>
      <c r="AF41"/>
      <c r="AG41"/>
      <c r="AH41"/>
      <c r="AI41"/>
      <c r="AJ41"/>
    </row>
    <row r="42" spans="8:53" x14ac:dyDescent="0.3">
      <c r="I42" s="145"/>
      <c r="J42" s="145"/>
      <c r="S42"/>
      <c r="T42"/>
      <c r="AD42"/>
      <c r="AE42"/>
      <c r="AF42"/>
      <c r="AG42"/>
      <c r="AH42"/>
      <c r="AI42"/>
      <c r="AJ42"/>
    </row>
    <row r="43" spans="8:53" x14ac:dyDescent="0.3">
      <c r="S43"/>
      <c r="T43"/>
      <c r="AD43"/>
      <c r="AE43"/>
      <c r="AF43"/>
      <c r="AG43"/>
      <c r="AH43"/>
      <c r="AI43"/>
      <c r="AJ43"/>
    </row>
    <row r="44" spans="8:53" x14ac:dyDescent="0.3">
      <c r="S44"/>
      <c r="T44"/>
      <c r="AD44"/>
      <c r="AE44"/>
      <c r="AF44"/>
      <c r="AG44"/>
      <c r="AH44"/>
      <c r="AI44"/>
      <c r="AJ44"/>
    </row>
    <row r="45" spans="8:53" x14ac:dyDescent="0.3">
      <c r="S45"/>
      <c r="T45"/>
      <c r="AD45"/>
      <c r="AE45"/>
      <c r="AF45"/>
      <c r="AG45"/>
      <c r="AH45"/>
      <c r="AI45"/>
      <c r="AJ45"/>
    </row>
    <row r="46" spans="8:53" x14ac:dyDescent="0.3">
      <c r="S46"/>
      <c r="T46"/>
      <c r="AD46"/>
      <c r="AE46"/>
      <c r="AF46"/>
      <c r="AG46"/>
      <c r="AH46"/>
      <c r="AI46"/>
      <c r="AJ46"/>
    </row>
    <row r="47" spans="8:53" x14ac:dyDescent="0.3">
      <c r="S47"/>
      <c r="T47"/>
      <c r="AD47"/>
      <c r="AE47"/>
      <c r="AF47"/>
      <c r="AG47"/>
      <c r="AH47"/>
      <c r="AI47"/>
      <c r="AJ47"/>
    </row>
    <row r="48" spans="8:53" x14ac:dyDescent="0.3">
      <c r="S48"/>
      <c r="T48"/>
      <c r="AD48"/>
      <c r="AE48"/>
      <c r="AF48"/>
      <c r="AG48"/>
      <c r="AH48"/>
      <c r="AI48"/>
      <c r="AJ48"/>
    </row>
    <row r="49" spans="19:36" x14ac:dyDescent="0.3">
      <c r="S49"/>
      <c r="T49"/>
      <c r="AD49"/>
      <c r="AE49"/>
      <c r="AF49"/>
      <c r="AG49"/>
      <c r="AH49"/>
      <c r="AI49"/>
      <c r="AJ49"/>
    </row>
    <row r="50" spans="19:36" x14ac:dyDescent="0.3">
      <c r="S50"/>
      <c r="T50"/>
      <c r="AC50" s="49"/>
      <c r="AF50"/>
      <c r="AG50"/>
      <c r="AH50"/>
      <c r="AI50"/>
      <c r="AJ50"/>
    </row>
    <row r="51" spans="19:36" x14ac:dyDescent="0.3">
      <c r="S51"/>
      <c r="T51"/>
      <c r="AC51" s="49"/>
      <c r="AI51"/>
      <c r="AJ51"/>
    </row>
    <row r="52" spans="19:36" x14ac:dyDescent="0.3">
      <c r="S52"/>
      <c r="T52"/>
      <c r="AC52" s="49"/>
      <c r="AI52"/>
      <c r="AJ52"/>
    </row>
    <row r="53" spans="19:36" x14ac:dyDescent="0.3">
      <c r="S53"/>
      <c r="T53"/>
      <c r="AC53" s="49"/>
      <c r="AI53" s="80"/>
      <c r="AJ53"/>
    </row>
    <row r="54" spans="19:36" x14ac:dyDescent="0.3">
      <c r="S54"/>
      <c r="T54"/>
      <c r="AC54" s="49"/>
      <c r="AI54" s="80"/>
      <c r="AJ54"/>
    </row>
    <row r="55" spans="19:36" x14ac:dyDescent="0.3">
      <c r="S55"/>
      <c r="T55"/>
      <c r="AC55" s="49"/>
      <c r="AI55" s="80"/>
      <c r="AJ55"/>
    </row>
    <row r="56" spans="19:36" x14ac:dyDescent="0.3">
      <c r="S56"/>
      <c r="T56"/>
      <c r="AC56" s="49"/>
      <c r="AI56" s="80"/>
      <c r="AJ56"/>
    </row>
    <row r="57" spans="19:36" x14ac:dyDescent="0.3">
      <c r="S57"/>
      <c r="T57"/>
      <c r="AC57" s="49"/>
      <c r="AI57" s="80"/>
      <c r="AJ57"/>
    </row>
    <row r="58" spans="19:36" x14ac:dyDescent="0.3">
      <c r="S58"/>
      <c r="T58"/>
      <c r="AC58" s="49"/>
      <c r="AI58" s="80"/>
      <c r="AJ58"/>
    </row>
    <row r="59" spans="19:36" x14ac:dyDescent="0.3">
      <c r="S59"/>
      <c r="T59"/>
      <c r="AC59" s="49"/>
      <c r="AI59" s="80"/>
      <c r="AJ59"/>
    </row>
    <row r="60" spans="19:36" x14ac:dyDescent="0.3">
      <c r="S60"/>
      <c r="T60"/>
      <c r="AC60" s="49"/>
      <c r="AI60" s="80"/>
      <c r="AJ60"/>
    </row>
    <row r="61" spans="19:36" x14ac:dyDescent="0.3">
      <c r="S61"/>
      <c r="T61"/>
      <c r="AC61" s="49"/>
      <c r="AI61" s="80"/>
      <c r="AJ61"/>
    </row>
    <row r="62" spans="19:36" x14ac:dyDescent="0.3">
      <c r="S62"/>
      <c r="T62"/>
      <c r="AC62" s="49"/>
      <c r="AI62" s="80"/>
      <c r="AJ62"/>
    </row>
    <row r="63" spans="19:36" x14ac:dyDescent="0.3">
      <c r="S63"/>
      <c r="T63"/>
      <c r="AC63" s="49"/>
      <c r="AI63" s="80"/>
      <c r="AJ63"/>
    </row>
    <row r="64" spans="19:36" x14ac:dyDescent="0.3">
      <c r="S64"/>
      <c r="T64"/>
      <c r="AC64" s="49"/>
      <c r="AI64" s="80"/>
      <c r="AJ64"/>
    </row>
    <row r="65" spans="19:36" x14ac:dyDescent="0.3">
      <c r="S65"/>
      <c r="T65"/>
      <c r="AC65" s="49"/>
      <c r="AI65" s="80"/>
      <c r="AJ65"/>
    </row>
    <row r="66" spans="19:36" x14ac:dyDescent="0.3">
      <c r="S66"/>
      <c r="T66"/>
      <c r="AC66" s="49"/>
      <c r="AI66" s="80"/>
      <c r="AJ66"/>
    </row>
    <row r="67" spans="19:36" x14ac:dyDescent="0.3">
      <c r="S67"/>
      <c r="T67"/>
      <c r="AC67" s="49"/>
      <c r="AI67" s="80"/>
      <c r="AJ67"/>
    </row>
    <row r="68" spans="19:36" x14ac:dyDescent="0.3">
      <c r="S68"/>
      <c r="T68"/>
      <c r="AC68" s="49"/>
      <c r="AI68" s="80"/>
      <c r="AJ68"/>
    </row>
    <row r="69" spans="19:36" x14ac:dyDescent="0.3">
      <c r="S69"/>
      <c r="T69"/>
      <c r="AC69" s="49"/>
      <c r="AI69" s="80"/>
      <c r="AJ69"/>
    </row>
    <row r="70" spans="19:36" x14ac:dyDescent="0.3">
      <c r="S70"/>
      <c r="T70"/>
      <c r="AC70" s="49"/>
      <c r="AI70" s="80"/>
      <c r="AJ70"/>
    </row>
    <row r="71" spans="19:36" x14ac:dyDescent="0.3">
      <c r="S71"/>
      <c r="T71"/>
      <c r="AC71" s="49"/>
      <c r="AI71" s="80"/>
      <c r="AJ71"/>
    </row>
    <row r="72" spans="19:36" x14ac:dyDescent="0.3">
      <c r="S72"/>
      <c r="T72"/>
      <c r="AC72" s="49"/>
      <c r="AI72" s="80"/>
      <c r="AJ72"/>
    </row>
    <row r="73" spans="19:36" x14ac:dyDescent="0.3">
      <c r="S73"/>
      <c r="T73"/>
    </row>
    <row r="74" spans="19:36" x14ac:dyDescent="0.3">
      <c r="S74"/>
      <c r="T74"/>
    </row>
    <row r="75" spans="19:36" x14ac:dyDescent="0.3">
      <c r="S75"/>
      <c r="T75"/>
    </row>
    <row r="76" spans="19:36" x14ac:dyDescent="0.3">
      <c r="S76"/>
      <c r="T76"/>
    </row>
    <row r="77" spans="19:36" x14ac:dyDescent="0.3">
      <c r="S77"/>
      <c r="T77"/>
    </row>
  </sheetData>
  <sortState ref="AK22:AO31">
    <sortCondition ref="AK22:AK31"/>
  </sortState>
  <mergeCells count="36">
    <mergeCell ref="S28:S31"/>
    <mergeCell ref="T29:T31"/>
    <mergeCell ref="T22:T25"/>
    <mergeCell ref="O16:O17"/>
    <mergeCell ref="O19:O22"/>
    <mergeCell ref="O23:P23"/>
    <mergeCell ref="S26:S27"/>
    <mergeCell ref="T20:T21"/>
    <mergeCell ref="S33:S36"/>
    <mergeCell ref="S37:Y37"/>
    <mergeCell ref="I42:J42"/>
    <mergeCell ref="J34:J35"/>
    <mergeCell ref="J37:J38"/>
    <mergeCell ref="H24:H26"/>
    <mergeCell ref="H27:H29"/>
    <mergeCell ref="H30:I30"/>
    <mergeCell ref="H4:H5"/>
    <mergeCell ref="S20:S25"/>
    <mergeCell ref="S13:S19"/>
    <mergeCell ref="O6:O7"/>
    <mergeCell ref="O8:O11"/>
    <mergeCell ref="O14:O15"/>
    <mergeCell ref="O12:O13"/>
    <mergeCell ref="H6:H7"/>
    <mergeCell ref="H9:H11"/>
    <mergeCell ref="H12:H14"/>
    <mergeCell ref="H17:H19"/>
    <mergeCell ref="H20:H21"/>
    <mergeCell ref="H22:H23"/>
    <mergeCell ref="T13:T14"/>
    <mergeCell ref="T17:T19"/>
    <mergeCell ref="S11:S12"/>
    <mergeCell ref="S3:S5"/>
    <mergeCell ref="T3:T5"/>
    <mergeCell ref="S7:S10"/>
    <mergeCell ref="T7:T10"/>
  </mergeCells>
  <conditionalFormatting sqref="AS3:AU18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2"/>
  <sheetViews>
    <sheetView topLeftCell="AG1" zoomScaleNormal="100" workbookViewId="0">
      <selection activeCell="AV1" sqref="AV1"/>
    </sheetView>
  </sheetViews>
  <sheetFormatPr baseColWidth="10" defaultRowHeight="14.4" x14ac:dyDescent="0.3"/>
  <cols>
    <col min="1" max="1" width="17.109375" customWidth="1"/>
    <col min="2" max="2" width="7.44140625" style="49" bestFit="1" customWidth="1"/>
    <col min="3" max="3" width="5.5546875" style="49" bestFit="1" customWidth="1"/>
    <col min="4" max="4" width="9.5546875" style="67" customWidth="1"/>
    <col min="5" max="5" width="9" style="49" customWidth="1"/>
    <col min="6" max="6" width="13.88671875" style="67" customWidth="1"/>
    <col min="7" max="7" width="3.88671875" customWidth="1"/>
    <col min="8" max="8" width="15.88671875" customWidth="1"/>
    <col min="9" max="9" width="24.6640625" bestFit="1" customWidth="1"/>
    <col min="10" max="10" width="5.44140625" style="49" bestFit="1" customWidth="1"/>
    <col min="11" max="11" width="9.44140625" style="49" customWidth="1"/>
    <col min="12" max="12" width="8.88671875" style="49" customWidth="1"/>
    <col min="13" max="13" width="3.6640625" customWidth="1"/>
    <col min="14" max="14" width="14.6640625" bestFit="1" customWidth="1"/>
    <col min="15" max="15" width="6.5546875" style="49" bestFit="1" customWidth="1"/>
    <col min="16" max="16" width="9.33203125" style="49" bestFit="1" customWidth="1"/>
    <col min="17" max="17" width="6.5546875" style="49" customWidth="1"/>
    <col min="18" max="18" width="3.6640625" customWidth="1"/>
    <col min="19" max="19" width="20.109375" bestFit="1" customWidth="1"/>
    <col min="20" max="20" width="40.6640625" customWidth="1"/>
    <col min="21" max="21" width="5.44140625" style="49" bestFit="1" customWidth="1"/>
    <col min="22" max="22" width="9.88671875" style="49" customWidth="1"/>
    <col min="23" max="23" width="5.44140625" style="49" customWidth="1"/>
    <col min="24" max="24" width="5" style="49" customWidth="1"/>
    <col min="25" max="25" width="15.5546875" style="49" bestFit="1" customWidth="1"/>
    <col min="26" max="26" width="38.109375" style="49" bestFit="1" customWidth="1"/>
    <col min="27" max="27" width="17.109375" style="49" bestFit="1" customWidth="1"/>
    <col min="28" max="28" width="12.5546875" style="49" bestFit="1" customWidth="1"/>
    <col min="29" max="30" width="11.44140625" style="49"/>
    <col min="31" max="31" width="45.109375" style="49" customWidth="1"/>
    <col min="32" max="32" width="5.44140625" style="49" bestFit="1" customWidth="1"/>
    <col min="33" max="33" width="9.33203125" style="49" bestFit="1" customWidth="1"/>
    <col min="34" max="34" width="5.44140625" style="49" bestFit="1" customWidth="1"/>
    <col min="37" max="37" width="15.6640625" customWidth="1"/>
    <col min="38" max="38" width="6.44140625" style="49" bestFit="1" customWidth="1"/>
    <col min="39" max="39" width="7.6640625" style="49" bestFit="1" customWidth="1"/>
    <col min="40" max="40" width="5.44140625" style="49" bestFit="1" customWidth="1"/>
    <col min="41" max="42" width="9.33203125" style="49" bestFit="1" customWidth="1"/>
    <col min="43" max="43" width="12.88671875" style="49" customWidth="1"/>
    <col min="44" max="44" width="4.6640625" style="80" customWidth="1"/>
    <col min="45" max="45" width="16.33203125" customWidth="1"/>
    <col min="46" max="46" width="41.5546875" customWidth="1"/>
    <col min="47" max="47" width="8.5546875" style="49" customWidth="1"/>
    <col min="48" max="48" width="11.44140625" style="49"/>
    <col min="49" max="49" width="5.44140625" style="49" bestFit="1" customWidth="1"/>
    <col min="50" max="51" width="9.33203125" style="49" bestFit="1" customWidth="1"/>
    <col min="52" max="52" width="11.44140625" style="49"/>
  </cols>
  <sheetData>
    <row r="1" spans="1:52" ht="90.6" thickBot="1" x14ac:dyDescent="0.4">
      <c r="A1" s="69" t="s">
        <v>535</v>
      </c>
      <c r="B1" s="70" t="s">
        <v>0</v>
      </c>
      <c r="C1" s="70"/>
      <c r="D1" s="71"/>
      <c r="E1" s="70"/>
      <c r="F1" s="71"/>
      <c r="H1" s="72" t="s">
        <v>536</v>
      </c>
      <c r="I1" s="14"/>
      <c r="J1" s="73">
        <v>76</v>
      </c>
      <c r="K1" s="73">
        <v>5</v>
      </c>
      <c r="L1" s="73">
        <v>81</v>
      </c>
      <c r="M1" s="14"/>
      <c r="N1" s="74" t="s">
        <v>538</v>
      </c>
      <c r="O1" s="73">
        <v>45</v>
      </c>
      <c r="P1" s="73">
        <v>2</v>
      </c>
      <c r="Q1" s="73">
        <v>47</v>
      </c>
      <c r="R1" s="14"/>
      <c r="S1" s="74" t="s">
        <v>539</v>
      </c>
      <c r="T1" s="14"/>
      <c r="U1" s="73">
        <f>U28</f>
        <v>45</v>
      </c>
      <c r="V1" s="73">
        <f t="shared" ref="V1:W1" si="0">V28</f>
        <v>2</v>
      </c>
      <c r="W1" s="73">
        <f t="shared" si="0"/>
        <v>47</v>
      </c>
      <c r="X1" s="83"/>
      <c r="Y1" s="74" t="s">
        <v>539</v>
      </c>
      <c r="Z1" s="51"/>
      <c r="AA1" s="51"/>
      <c r="AB1" s="51"/>
      <c r="AC1" s="51"/>
      <c r="AD1" s="51"/>
      <c r="AE1" s="51"/>
      <c r="AF1" s="73">
        <f>AF50</f>
        <v>45</v>
      </c>
      <c r="AG1" s="73">
        <f t="shared" ref="AG1:AH1" si="1">AG50</f>
        <v>2</v>
      </c>
      <c r="AH1" s="73">
        <f t="shared" si="1"/>
        <v>47</v>
      </c>
      <c r="AI1" s="57"/>
      <c r="AJ1" s="57"/>
      <c r="AK1" s="75" t="s">
        <v>475</v>
      </c>
      <c r="AL1" s="76">
        <f>AL15</f>
        <v>88</v>
      </c>
      <c r="AM1" s="76">
        <f>AM15</f>
        <v>66</v>
      </c>
      <c r="AN1" s="76">
        <f>AN15</f>
        <v>18</v>
      </c>
      <c r="AO1" s="77"/>
      <c r="AP1" s="77"/>
      <c r="AQ1" s="77"/>
      <c r="AR1" s="79"/>
      <c r="AS1" s="75" t="s">
        <v>476</v>
      </c>
      <c r="AT1" s="76"/>
      <c r="AU1" s="76">
        <f>AU26</f>
        <v>50</v>
      </c>
      <c r="AV1" s="76">
        <f t="shared" ref="AV1:AY1" si="2">AV26</f>
        <v>37</v>
      </c>
      <c r="AW1" s="76">
        <f t="shared" si="2"/>
        <v>13</v>
      </c>
      <c r="AX1" s="76">
        <f t="shared" si="2"/>
        <v>0</v>
      </c>
      <c r="AY1" s="76">
        <f t="shared" si="2"/>
        <v>0</v>
      </c>
      <c r="AZ1" s="77"/>
    </row>
    <row r="2" spans="1:52" ht="28.8" x14ac:dyDescent="0.3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8" t="s">
        <v>123</v>
      </c>
      <c r="I2" s="68" t="s">
        <v>122</v>
      </c>
      <c r="J2" s="68" t="s">
        <v>121</v>
      </c>
      <c r="K2" s="68" t="s">
        <v>126</v>
      </c>
      <c r="L2" s="68" t="s">
        <v>61</v>
      </c>
      <c r="N2" s="65" t="s">
        <v>123</v>
      </c>
      <c r="O2" s="68" t="s">
        <v>121</v>
      </c>
      <c r="P2" s="68" t="s">
        <v>126</v>
      </c>
      <c r="Q2" s="68" t="s">
        <v>61</v>
      </c>
      <c r="S2" s="65" t="s">
        <v>123</v>
      </c>
      <c r="T2" s="65" t="s">
        <v>146</v>
      </c>
      <c r="U2" s="65" t="s">
        <v>121</v>
      </c>
      <c r="V2" s="68" t="s">
        <v>126</v>
      </c>
      <c r="W2" s="68" t="s">
        <v>61</v>
      </c>
      <c r="X2" s="56"/>
      <c r="Y2" s="85" t="s">
        <v>123</v>
      </c>
      <c r="Z2" s="85" t="s">
        <v>168</v>
      </c>
      <c r="AA2" s="85" t="s">
        <v>169</v>
      </c>
      <c r="AB2" s="85" t="s">
        <v>170</v>
      </c>
      <c r="AC2" s="85" t="s">
        <v>171</v>
      </c>
      <c r="AD2" s="85" t="s">
        <v>172</v>
      </c>
      <c r="AE2" s="85" t="s">
        <v>173</v>
      </c>
      <c r="AF2" s="96" t="s">
        <v>121</v>
      </c>
      <c r="AG2" s="85" t="s">
        <v>126</v>
      </c>
      <c r="AH2" s="85" t="s">
        <v>61</v>
      </c>
      <c r="AI2" s="59"/>
      <c r="AJ2" s="59"/>
      <c r="AK2" s="65" t="s">
        <v>123</v>
      </c>
      <c r="AL2" s="66" t="s">
        <v>17</v>
      </c>
      <c r="AM2" s="66" t="s">
        <v>120</v>
      </c>
      <c r="AN2" s="66" t="s">
        <v>121</v>
      </c>
      <c r="AO2" s="66" t="s">
        <v>125</v>
      </c>
      <c r="AP2" s="66" t="s">
        <v>126</v>
      </c>
      <c r="AQ2" s="66" t="s">
        <v>167</v>
      </c>
      <c r="AS2" s="66" t="s">
        <v>123</v>
      </c>
      <c r="AT2" s="66" t="s">
        <v>146</v>
      </c>
      <c r="AU2" s="66" t="s">
        <v>17</v>
      </c>
      <c r="AV2" s="66" t="s">
        <v>120</v>
      </c>
      <c r="AW2" s="66" t="s">
        <v>121</v>
      </c>
      <c r="AX2" s="66" t="s">
        <v>125</v>
      </c>
      <c r="AY2" s="66" t="s">
        <v>126</v>
      </c>
      <c r="AZ2" s="66" t="s">
        <v>167</v>
      </c>
    </row>
    <row r="3" spans="1:52" x14ac:dyDescent="0.3">
      <c r="A3" s="60" t="s">
        <v>1</v>
      </c>
      <c r="B3" s="36">
        <v>46</v>
      </c>
      <c r="C3" s="36">
        <v>3</v>
      </c>
      <c r="D3" s="87">
        <f>C3/B3</f>
        <v>6.5217391304347824E-2</v>
      </c>
      <c r="E3" s="36">
        <v>47</v>
      </c>
      <c r="F3" s="87">
        <f>B3/E3</f>
        <v>0.97872340425531912</v>
      </c>
      <c r="G3" s="49"/>
      <c r="H3" s="60" t="s">
        <v>1</v>
      </c>
      <c r="I3" s="60" t="s">
        <v>51</v>
      </c>
      <c r="J3" s="36">
        <v>3</v>
      </c>
      <c r="K3" s="37"/>
      <c r="L3" s="36">
        <v>3</v>
      </c>
      <c r="M3" s="59"/>
      <c r="N3" s="60" t="s">
        <v>1</v>
      </c>
      <c r="O3" s="36">
        <v>3</v>
      </c>
      <c r="P3" s="37"/>
      <c r="Q3" s="36">
        <v>3</v>
      </c>
      <c r="S3" s="60" t="s">
        <v>1</v>
      </c>
      <c r="T3" s="60" t="s">
        <v>348</v>
      </c>
      <c r="U3" s="36">
        <v>3</v>
      </c>
      <c r="V3" s="37"/>
      <c r="W3" s="36">
        <v>3</v>
      </c>
      <c r="X3" s="57"/>
      <c r="Y3" s="144" t="s">
        <v>1</v>
      </c>
      <c r="Z3" s="144" t="s">
        <v>348</v>
      </c>
      <c r="AA3" s="36" t="s">
        <v>102</v>
      </c>
      <c r="AB3" s="36" t="s">
        <v>233</v>
      </c>
      <c r="AC3" s="60" t="s">
        <v>544</v>
      </c>
      <c r="AD3" s="60" t="s">
        <v>545</v>
      </c>
      <c r="AE3" s="60" t="s">
        <v>546</v>
      </c>
      <c r="AF3" s="36">
        <v>1</v>
      </c>
      <c r="AG3" s="37"/>
      <c r="AH3" s="36">
        <v>1</v>
      </c>
      <c r="AI3" s="59"/>
      <c r="AJ3" s="59"/>
      <c r="AK3" s="60" t="s">
        <v>1</v>
      </c>
      <c r="AL3" s="36">
        <v>5</v>
      </c>
      <c r="AM3" s="36">
        <v>3</v>
      </c>
      <c r="AN3" s="36">
        <v>2</v>
      </c>
      <c r="AO3" s="37"/>
      <c r="AP3" s="37"/>
      <c r="AQ3" s="82">
        <f>(AN3+AP3)/AL3</f>
        <v>0.4</v>
      </c>
      <c r="AR3" s="81"/>
      <c r="AS3" s="144" t="s">
        <v>1</v>
      </c>
      <c r="AT3" s="60" t="s">
        <v>127</v>
      </c>
      <c r="AU3" s="36">
        <v>1</v>
      </c>
      <c r="AV3" s="36">
        <v>1</v>
      </c>
      <c r="AW3" s="37"/>
      <c r="AX3" s="37"/>
      <c r="AY3" s="37"/>
      <c r="AZ3" s="82">
        <f>(AW3)/(AU3+AY3)</f>
        <v>0</v>
      </c>
    </row>
    <row r="4" spans="1:52" x14ac:dyDescent="0.3">
      <c r="A4" s="60" t="s">
        <v>2</v>
      </c>
      <c r="B4" s="36">
        <v>58</v>
      </c>
      <c r="C4" s="36">
        <v>2</v>
      </c>
      <c r="D4" s="87">
        <f t="shared" ref="D4:D19" si="3">C4/B4</f>
        <v>3.4482758620689655E-2</v>
      </c>
      <c r="E4" s="36">
        <v>60</v>
      </c>
      <c r="F4" s="87">
        <f t="shared" ref="F4:F18" si="4">B4/E4</f>
        <v>0.96666666666666667</v>
      </c>
      <c r="H4" s="144" t="s">
        <v>2</v>
      </c>
      <c r="I4" s="60" t="s">
        <v>52</v>
      </c>
      <c r="J4" s="36">
        <v>1</v>
      </c>
      <c r="K4" s="37"/>
      <c r="L4" s="36">
        <v>1</v>
      </c>
      <c r="M4" s="59"/>
      <c r="N4" s="60" t="s">
        <v>3</v>
      </c>
      <c r="O4" s="37"/>
      <c r="P4" s="36">
        <v>1</v>
      </c>
      <c r="Q4" s="36">
        <v>1</v>
      </c>
      <c r="S4" s="60" t="s">
        <v>3</v>
      </c>
      <c r="T4" s="60" t="s">
        <v>540</v>
      </c>
      <c r="U4" s="37"/>
      <c r="V4" s="36">
        <v>1</v>
      </c>
      <c r="W4" s="36">
        <v>1</v>
      </c>
      <c r="X4" s="57"/>
      <c r="Y4" s="144"/>
      <c r="Z4" s="144"/>
      <c r="AA4" s="36" t="s">
        <v>547</v>
      </c>
      <c r="AB4" s="36" t="s">
        <v>162</v>
      </c>
      <c r="AC4" s="60" t="s">
        <v>548</v>
      </c>
      <c r="AD4" s="60" t="s">
        <v>549</v>
      </c>
      <c r="AE4" s="60" t="s">
        <v>550</v>
      </c>
      <c r="AF4" s="36">
        <v>1</v>
      </c>
      <c r="AG4" s="37"/>
      <c r="AH4" s="36">
        <v>1</v>
      </c>
      <c r="AI4" s="59"/>
      <c r="AJ4" s="59"/>
      <c r="AK4" s="60" t="s">
        <v>2</v>
      </c>
      <c r="AL4" s="36">
        <v>2</v>
      </c>
      <c r="AM4" s="36">
        <v>2</v>
      </c>
      <c r="AN4" s="37"/>
      <c r="AO4" s="37"/>
      <c r="AP4" s="37"/>
      <c r="AQ4" s="82">
        <f>(AN4+AP4)/AL4</f>
        <v>0</v>
      </c>
      <c r="AR4" s="81"/>
      <c r="AS4" s="144"/>
      <c r="AT4" s="60" t="s">
        <v>348</v>
      </c>
      <c r="AU4" s="36">
        <v>4</v>
      </c>
      <c r="AV4" s="36">
        <v>2</v>
      </c>
      <c r="AW4" s="36">
        <v>2</v>
      </c>
      <c r="AX4" s="37"/>
      <c r="AY4" s="37"/>
      <c r="AZ4" s="82">
        <f>(AW4)/(AU4+AY4)</f>
        <v>0.5</v>
      </c>
    </row>
    <row r="5" spans="1:52" x14ac:dyDescent="0.3">
      <c r="A5" s="60" t="s">
        <v>3</v>
      </c>
      <c r="B5" s="36">
        <v>35</v>
      </c>
      <c r="C5" s="36">
        <v>1</v>
      </c>
      <c r="D5" s="87">
        <f t="shared" si="3"/>
        <v>2.8571428571428571E-2</v>
      </c>
      <c r="E5" s="36">
        <v>37</v>
      </c>
      <c r="F5" s="87">
        <f t="shared" si="4"/>
        <v>0.94594594594594594</v>
      </c>
      <c r="H5" s="144"/>
      <c r="I5" s="60" t="s">
        <v>56</v>
      </c>
      <c r="J5" s="36">
        <v>1</v>
      </c>
      <c r="K5" s="37"/>
      <c r="L5" s="36">
        <v>1</v>
      </c>
      <c r="M5" s="59"/>
      <c r="N5" s="60" t="s">
        <v>4</v>
      </c>
      <c r="O5" s="36">
        <v>8</v>
      </c>
      <c r="P5" s="37"/>
      <c r="Q5" s="36">
        <v>8</v>
      </c>
      <c r="S5" s="144" t="s">
        <v>4</v>
      </c>
      <c r="T5" s="60" t="s">
        <v>86</v>
      </c>
      <c r="U5" s="36">
        <v>7</v>
      </c>
      <c r="V5" s="37"/>
      <c r="W5" s="36">
        <v>7</v>
      </c>
      <c r="X5" s="57"/>
      <c r="Y5" s="144"/>
      <c r="Z5" s="144"/>
      <c r="AA5" s="36" t="s">
        <v>551</v>
      </c>
      <c r="AB5" s="36" t="s">
        <v>552</v>
      </c>
      <c r="AC5" s="60" t="s">
        <v>356</v>
      </c>
      <c r="AD5" s="60" t="s">
        <v>548</v>
      </c>
      <c r="AE5" s="60" t="s">
        <v>553</v>
      </c>
      <c r="AF5" s="36">
        <v>1</v>
      </c>
      <c r="AG5" s="37"/>
      <c r="AH5" s="36">
        <v>1</v>
      </c>
      <c r="AI5" s="59"/>
      <c r="AJ5" s="59"/>
      <c r="AK5" s="60" t="s">
        <v>4</v>
      </c>
      <c r="AL5" s="36">
        <v>2</v>
      </c>
      <c r="AM5" s="36">
        <v>1</v>
      </c>
      <c r="AN5" s="36">
        <v>1</v>
      </c>
      <c r="AO5" s="37"/>
      <c r="AP5" s="37"/>
      <c r="AQ5" s="82">
        <f t="shared" ref="AQ5:AQ14" si="5">(AN5+AP5)/AL5</f>
        <v>0.5</v>
      </c>
      <c r="AR5" s="81"/>
      <c r="AS5" s="60" t="s">
        <v>4</v>
      </c>
      <c r="AT5" s="60" t="s">
        <v>86</v>
      </c>
      <c r="AU5" s="36">
        <v>1</v>
      </c>
      <c r="AV5" s="37"/>
      <c r="AW5" s="36">
        <v>1</v>
      </c>
      <c r="AX5" s="37"/>
      <c r="AY5" s="37"/>
      <c r="AZ5" s="82">
        <f t="shared" ref="AZ5:AZ26" si="6">(AW5)/(AU5+AY5)</f>
        <v>1</v>
      </c>
    </row>
    <row r="6" spans="1:52" x14ac:dyDescent="0.3">
      <c r="A6" s="60" t="s">
        <v>4</v>
      </c>
      <c r="B6" s="36">
        <v>95</v>
      </c>
      <c r="C6" s="36">
        <v>11</v>
      </c>
      <c r="D6" s="87">
        <f t="shared" si="3"/>
        <v>0.11578947368421053</v>
      </c>
      <c r="E6" s="36">
        <v>102</v>
      </c>
      <c r="F6" s="87">
        <f t="shared" si="4"/>
        <v>0.93137254901960786</v>
      </c>
      <c r="H6" s="60" t="s">
        <v>3</v>
      </c>
      <c r="I6" s="60" t="s">
        <v>51</v>
      </c>
      <c r="J6" s="37"/>
      <c r="K6" s="36">
        <v>1</v>
      </c>
      <c r="L6" s="36">
        <v>1</v>
      </c>
      <c r="M6" s="59"/>
      <c r="N6" s="60" t="s">
        <v>6</v>
      </c>
      <c r="O6" s="36">
        <v>1</v>
      </c>
      <c r="P6" s="37"/>
      <c r="Q6" s="36">
        <v>1</v>
      </c>
      <c r="S6" s="144"/>
      <c r="T6" s="60" t="s">
        <v>502</v>
      </c>
      <c r="U6" s="36">
        <v>1</v>
      </c>
      <c r="V6" s="37"/>
      <c r="W6" s="36">
        <v>1</v>
      </c>
      <c r="X6" s="57"/>
      <c r="Y6" s="60" t="s">
        <v>3</v>
      </c>
      <c r="Z6" s="60" t="s">
        <v>540</v>
      </c>
      <c r="AA6" s="36" t="s">
        <v>349</v>
      </c>
      <c r="AB6" s="36" t="s">
        <v>555</v>
      </c>
      <c r="AC6" s="60" t="s">
        <v>556</v>
      </c>
      <c r="AD6" s="60" t="s">
        <v>557</v>
      </c>
      <c r="AE6" s="60" t="s">
        <v>558</v>
      </c>
      <c r="AF6" s="37"/>
      <c r="AG6" s="36">
        <v>1</v>
      </c>
      <c r="AH6" s="36">
        <v>1</v>
      </c>
      <c r="AI6" s="59"/>
      <c r="AJ6" s="59"/>
      <c r="AK6" s="60" t="s">
        <v>7</v>
      </c>
      <c r="AL6" s="36">
        <v>4</v>
      </c>
      <c r="AM6" s="36">
        <v>4</v>
      </c>
      <c r="AN6" s="37"/>
      <c r="AO6" s="37"/>
      <c r="AP6" s="37"/>
      <c r="AQ6" s="82">
        <f t="shared" si="5"/>
        <v>0</v>
      </c>
      <c r="AR6" s="81"/>
      <c r="AS6" s="144" t="s">
        <v>7</v>
      </c>
      <c r="AT6" s="60" t="s">
        <v>84</v>
      </c>
      <c r="AU6" s="36">
        <v>1</v>
      </c>
      <c r="AV6" s="36">
        <v>1</v>
      </c>
      <c r="AW6" s="37"/>
      <c r="AX6" s="37"/>
      <c r="AY6" s="37"/>
      <c r="AZ6" s="82">
        <f t="shared" si="6"/>
        <v>0</v>
      </c>
    </row>
    <row r="7" spans="1:52" x14ac:dyDescent="0.3">
      <c r="A7" s="60" t="s">
        <v>5</v>
      </c>
      <c r="B7" s="36">
        <v>21</v>
      </c>
      <c r="C7" s="36">
        <v>0</v>
      </c>
      <c r="D7" s="87">
        <f t="shared" si="3"/>
        <v>0</v>
      </c>
      <c r="E7" s="36">
        <v>22</v>
      </c>
      <c r="F7" s="87">
        <f t="shared" si="4"/>
        <v>0.95454545454545459</v>
      </c>
      <c r="H7" s="144" t="s">
        <v>4</v>
      </c>
      <c r="I7" s="60" t="s">
        <v>51</v>
      </c>
      <c r="J7" s="36">
        <v>8</v>
      </c>
      <c r="K7" s="37"/>
      <c r="L7" s="36">
        <v>8</v>
      </c>
      <c r="M7" s="59"/>
      <c r="N7" s="60" t="s">
        <v>7</v>
      </c>
      <c r="O7" s="36">
        <v>1</v>
      </c>
      <c r="P7" s="37"/>
      <c r="Q7" s="36">
        <v>1</v>
      </c>
      <c r="S7" s="60" t="s">
        <v>6</v>
      </c>
      <c r="T7" s="60" t="s">
        <v>541</v>
      </c>
      <c r="U7" s="36">
        <v>1</v>
      </c>
      <c r="V7" s="37"/>
      <c r="W7" s="36">
        <v>1</v>
      </c>
      <c r="X7" s="57"/>
      <c r="Y7" s="144" t="s">
        <v>4</v>
      </c>
      <c r="Z7" s="144" t="s">
        <v>86</v>
      </c>
      <c r="AA7" s="36" t="s">
        <v>477</v>
      </c>
      <c r="AB7" s="36" t="s">
        <v>478</v>
      </c>
      <c r="AC7" s="60" t="s">
        <v>391</v>
      </c>
      <c r="AD7" s="60" t="s">
        <v>479</v>
      </c>
      <c r="AE7" s="60" t="s">
        <v>480</v>
      </c>
      <c r="AF7" s="36">
        <v>1</v>
      </c>
      <c r="AG7" s="37"/>
      <c r="AH7" s="36">
        <v>1</v>
      </c>
      <c r="AI7" s="59"/>
      <c r="AJ7" s="59"/>
      <c r="AK7" s="60" t="s">
        <v>8</v>
      </c>
      <c r="AL7" s="36">
        <v>35</v>
      </c>
      <c r="AM7" s="36">
        <v>25</v>
      </c>
      <c r="AN7" s="36">
        <v>8</v>
      </c>
      <c r="AO7" s="36">
        <v>2</v>
      </c>
      <c r="AP7" s="37"/>
      <c r="AQ7" s="82">
        <f>(AN7+AP7)/AL7</f>
        <v>0.22857142857142856</v>
      </c>
      <c r="AR7" s="81"/>
      <c r="AS7" s="144"/>
      <c r="AT7" s="60" t="s">
        <v>85</v>
      </c>
      <c r="AU7" s="36">
        <v>2</v>
      </c>
      <c r="AV7" s="36">
        <v>2</v>
      </c>
      <c r="AW7" s="37"/>
      <c r="AX7" s="37"/>
      <c r="AY7" s="37"/>
      <c r="AZ7" s="82">
        <f t="shared" si="6"/>
        <v>0</v>
      </c>
    </row>
    <row r="8" spans="1:52" x14ac:dyDescent="0.3">
      <c r="A8" s="60" t="s">
        <v>6</v>
      </c>
      <c r="B8" s="36">
        <v>42</v>
      </c>
      <c r="C8" s="36">
        <v>2</v>
      </c>
      <c r="D8" s="87">
        <f t="shared" si="3"/>
        <v>4.7619047619047616E-2</v>
      </c>
      <c r="E8" s="36">
        <v>45</v>
      </c>
      <c r="F8" s="87">
        <f t="shared" si="4"/>
        <v>0.93333333333333335</v>
      </c>
      <c r="H8" s="144"/>
      <c r="I8" s="60" t="s">
        <v>52</v>
      </c>
      <c r="J8" s="36">
        <v>2</v>
      </c>
      <c r="K8" s="37"/>
      <c r="L8" s="36">
        <v>2</v>
      </c>
      <c r="M8" s="59"/>
      <c r="N8" s="60" t="s">
        <v>8</v>
      </c>
      <c r="O8" s="36">
        <v>6</v>
      </c>
      <c r="P8" s="37"/>
      <c r="Q8" s="36">
        <v>6</v>
      </c>
      <c r="S8" s="60" t="s">
        <v>7</v>
      </c>
      <c r="T8" s="60" t="s">
        <v>85</v>
      </c>
      <c r="U8" s="36">
        <v>1</v>
      </c>
      <c r="V8" s="37"/>
      <c r="W8" s="36">
        <v>1</v>
      </c>
      <c r="X8" s="57"/>
      <c r="Y8" s="144"/>
      <c r="Z8" s="144"/>
      <c r="AA8" s="36" t="s">
        <v>481</v>
      </c>
      <c r="AB8" s="36" t="s">
        <v>482</v>
      </c>
      <c r="AC8" s="60" t="s">
        <v>177</v>
      </c>
      <c r="AD8" s="60" t="s">
        <v>483</v>
      </c>
      <c r="AE8" s="60" t="s">
        <v>484</v>
      </c>
      <c r="AF8" s="36">
        <v>1</v>
      </c>
      <c r="AG8" s="37"/>
      <c r="AH8" s="36">
        <v>1</v>
      </c>
      <c r="AI8" s="59"/>
      <c r="AJ8" s="59"/>
      <c r="AK8" s="60" t="s">
        <v>9</v>
      </c>
      <c r="AL8" s="36">
        <v>10</v>
      </c>
      <c r="AM8" s="36">
        <v>8</v>
      </c>
      <c r="AN8" s="36">
        <v>2</v>
      </c>
      <c r="AO8" s="37"/>
      <c r="AP8" s="37"/>
      <c r="AQ8" s="82">
        <f t="shared" si="5"/>
        <v>0.2</v>
      </c>
      <c r="AR8" s="81"/>
      <c r="AS8" s="144" t="s">
        <v>8</v>
      </c>
      <c r="AT8" s="60" t="s">
        <v>640</v>
      </c>
      <c r="AU8" s="36">
        <v>7</v>
      </c>
      <c r="AV8" s="36">
        <v>7</v>
      </c>
      <c r="AW8" s="37"/>
      <c r="AX8" s="37"/>
      <c r="AY8" s="37"/>
      <c r="AZ8" s="82">
        <f t="shared" si="6"/>
        <v>0</v>
      </c>
    </row>
    <row r="9" spans="1:52" x14ac:dyDescent="0.3">
      <c r="A9" s="60" t="s">
        <v>7</v>
      </c>
      <c r="B9" s="36">
        <v>44</v>
      </c>
      <c r="C9" s="36">
        <v>3</v>
      </c>
      <c r="D9" s="87">
        <f t="shared" si="3"/>
        <v>6.8181818181818177E-2</v>
      </c>
      <c r="E9" s="36">
        <v>50</v>
      </c>
      <c r="F9" s="87">
        <f t="shared" si="4"/>
        <v>0.88</v>
      </c>
      <c r="H9" s="144"/>
      <c r="I9" s="60" t="s">
        <v>56</v>
      </c>
      <c r="J9" s="36">
        <v>1</v>
      </c>
      <c r="K9" s="37"/>
      <c r="L9" s="36">
        <v>1</v>
      </c>
      <c r="M9" s="59"/>
      <c r="N9" s="60" t="s">
        <v>9</v>
      </c>
      <c r="O9" s="36">
        <v>10</v>
      </c>
      <c r="P9" s="37"/>
      <c r="Q9" s="36">
        <v>10</v>
      </c>
      <c r="S9" s="144" t="s">
        <v>8</v>
      </c>
      <c r="T9" s="60" t="s">
        <v>532</v>
      </c>
      <c r="U9" s="36">
        <v>5</v>
      </c>
      <c r="V9" s="37"/>
      <c r="W9" s="36">
        <v>5</v>
      </c>
      <c r="X9" s="57"/>
      <c r="Y9" s="144"/>
      <c r="Z9" s="144"/>
      <c r="AA9" s="36" t="s">
        <v>485</v>
      </c>
      <c r="AB9" s="36" t="s">
        <v>486</v>
      </c>
      <c r="AC9" s="60" t="s">
        <v>487</v>
      </c>
      <c r="AD9" s="60" t="s">
        <v>488</v>
      </c>
      <c r="AE9" s="60" t="s">
        <v>489</v>
      </c>
      <c r="AF9" s="36">
        <v>1</v>
      </c>
      <c r="AG9" s="37"/>
      <c r="AH9" s="36">
        <v>1</v>
      </c>
      <c r="AI9" s="59"/>
      <c r="AJ9" s="59"/>
      <c r="AK9" s="60" t="s">
        <v>11</v>
      </c>
      <c r="AL9" s="36">
        <v>5</v>
      </c>
      <c r="AM9" s="36">
        <v>3</v>
      </c>
      <c r="AN9" s="36">
        <v>2</v>
      </c>
      <c r="AO9" s="37"/>
      <c r="AP9" s="37"/>
      <c r="AQ9" s="82">
        <f t="shared" si="5"/>
        <v>0.4</v>
      </c>
      <c r="AR9" s="81"/>
      <c r="AS9" s="144"/>
      <c r="AT9" s="60" t="s">
        <v>532</v>
      </c>
      <c r="AU9" s="36">
        <v>6</v>
      </c>
      <c r="AV9" s="36">
        <v>1</v>
      </c>
      <c r="AW9" s="36">
        <v>5</v>
      </c>
      <c r="AX9" s="37"/>
      <c r="AY9" s="37"/>
      <c r="AZ9" s="82">
        <f t="shared" si="6"/>
        <v>0.83333333333333337</v>
      </c>
    </row>
    <row r="10" spans="1:52" ht="16.5" customHeight="1" x14ac:dyDescent="0.3">
      <c r="A10" s="60" t="s">
        <v>8</v>
      </c>
      <c r="B10" s="36">
        <v>28</v>
      </c>
      <c r="C10" s="36">
        <v>10</v>
      </c>
      <c r="D10" s="87">
        <f t="shared" si="3"/>
        <v>0.35714285714285715</v>
      </c>
      <c r="E10" s="36">
        <v>38</v>
      </c>
      <c r="F10" s="87">
        <f t="shared" si="4"/>
        <v>0.73684210526315785</v>
      </c>
      <c r="G10" t="s">
        <v>160</v>
      </c>
      <c r="H10" s="144" t="s">
        <v>6</v>
      </c>
      <c r="I10" s="60" t="s">
        <v>51</v>
      </c>
      <c r="J10" s="36">
        <v>1</v>
      </c>
      <c r="K10" s="37"/>
      <c r="L10" s="36">
        <v>1</v>
      </c>
      <c r="M10" s="59"/>
      <c r="N10" s="60" t="s">
        <v>11</v>
      </c>
      <c r="O10" s="36">
        <v>5</v>
      </c>
      <c r="P10" s="36">
        <v>1</v>
      </c>
      <c r="Q10" s="36">
        <v>6</v>
      </c>
      <c r="S10" s="144"/>
      <c r="T10" s="60" t="s">
        <v>533</v>
      </c>
      <c r="U10" s="36">
        <v>1</v>
      </c>
      <c r="V10" s="37"/>
      <c r="W10" s="36">
        <v>1</v>
      </c>
      <c r="X10" s="57"/>
      <c r="Y10" s="144"/>
      <c r="Z10" s="144"/>
      <c r="AA10" s="36" t="s">
        <v>70</v>
      </c>
      <c r="AB10" s="36" t="s">
        <v>189</v>
      </c>
      <c r="AC10" s="60" t="s">
        <v>365</v>
      </c>
      <c r="AD10" s="60" t="s">
        <v>490</v>
      </c>
      <c r="AE10" s="60" t="s">
        <v>491</v>
      </c>
      <c r="AF10" s="36">
        <v>1</v>
      </c>
      <c r="AG10" s="37"/>
      <c r="AH10" s="36">
        <v>1</v>
      </c>
      <c r="AI10" s="59"/>
      <c r="AJ10" s="59"/>
      <c r="AK10" s="60" t="s">
        <v>12</v>
      </c>
      <c r="AL10" s="36">
        <v>4</v>
      </c>
      <c r="AM10" s="36">
        <v>3</v>
      </c>
      <c r="AN10" s="36">
        <v>1</v>
      </c>
      <c r="AO10" s="37"/>
      <c r="AP10" s="37"/>
      <c r="AQ10" s="82">
        <f t="shared" si="5"/>
        <v>0.25</v>
      </c>
      <c r="AR10" s="81"/>
      <c r="AS10" s="144"/>
      <c r="AT10" s="60" t="s">
        <v>533</v>
      </c>
      <c r="AU10" s="36">
        <v>8</v>
      </c>
      <c r="AV10" s="36">
        <v>7</v>
      </c>
      <c r="AW10" s="36">
        <v>1</v>
      </c>
      <c r="AX10" s="37"/>
      <c r="AY10" s="37"/>
      <c r="AZ10" s="82">
        <f t="shared" si="6"/>
        <v>0.125</v>
      </c>
    </row>
    <row r="11" spans="1:52" x14ac:dyDescent="0.3">
      <c r="A11" s="60" t="s">
        <v>9</v>
      </c>
      <c r="B11" s="36">
        <v>193</v>
      </c>
      <c r="C11" s="36">
        <v>14</v>
      </c>
      <c r="D11" s="87">
        <f t="shared" si="3"/>
        <v>7.2538860103626937E-2</v>
      </c>
      <c r="E11" s="36">
        <v>199</v>
      </c>
      <c r="F11" s="87">
        <f t="shared" si="4"/>
        <v>0.96984924623115576</v>
      </c>
      <c r="H11" s="144"/>
      <c r="I11" s="60" t="s">
        <v>56</v>
      </c>
      <c r="J11" s="37"/>
      <c r="K11" s="36">
        <v>1</v>
      </c>
      <c r="L11" s="36">
        <v>1</v>
      </c>
      <c r="M11" s="59"/>
      <c r="N11" s="60" t="s">
        <v>12</v>
      </c>
      <c r="O11" s="36">
        <v>2</v>
      </c>
      <c r="P11" s="37"/>
      <c r="Q11" s="36">
        <v>2</v>
      </c>
      <c r="S11" s="144" t="s">
        <v>9</v>
      </c>
      <c r="T11" s="60" t="s">
        <v>129</v>
      </c>
      <c r="U11" s="36">
        <v>2</v>
      </c>
      <c r="V11" s="37"/>
      <c r="W11" s="36">
        <v>2</v>
      </c>
      <c r="X11" s="57"/>
      <c r="Y11" s="144"/>
      <c r="Z11" s="144"/>
      <c r="AA11" s="36" t="s">
        <v>492</v>
      </c>
      <c r="AB11" s="36" t="s">
        <v>493</v>
      </c>
      <c r="AC11" s="60" t="s">
        <v>413</v>
      </c>
      <c r="AD11" s="60" t="s">
        <v>479</v>
      </c>
      <c r="AE11" s="60" t="s">
        <v>494</v>
      </c>
      <c r="AF11" s="36">
        <v>1</v>
      </c>
      <c r="AG11" s="37"/>
      <c r="AH11" s="36">
        <v>1</v>
      </c>
      <c r="AI11" s="59"/>
      <c r="AJ11" s="59"/>
      <c r="AK11" s="60" t="s">
        <v>13</v>
      </c>
      <c r="AL11" s="36">
        <v>7</v>
      </c>
      <c r="AM11" s="36">
        <v>4</v>
      </c>
      <c r="AN11" s="36">
        <v>2</v>
      </c>
      <c r="AO11" s="36">
        <v>1</v>
      </c>
      <c r="AP11" s="37"/>
      <c r="AQ11" s="82">
        <f t="shared" si="5"/>
        <v>0.2857142857142857</v>
      </c>
      <c r="AR11" s="81"/>
      <c r="AS11" s="144" t="s">
        <v>9</v>
      </c>
      <c r="AT11" s="60" t="s">
        <v>130</v>
      </c>
      <c r="AU11" s="36">
        <v>1</v>
      </c>
      <c r="AV11" s="36">
        <v>1</v>
      </c>
      <c r="AW11" s="37"/>
      <c r="AX11" s="37"/>
      <c r="AY11" s="37"/>
      <c r="AZ11" s="82">
        <f t="shared" si="6"/>
        <v>0</v>
      </c>
    </row>
    <row r="12" spans="1:52" x14ac:dyDescent="0.3">
      <c r="A12" s="60" t="s">
        <v>10</v>
      </c>
      <c r="B12" s="36">
        <v>31</v>
      </c>
      <c r="C12" s="36">
        <v>0</v>
      </c>
      <c r="D12" s="87">
        <f t="shared" si="3"/>
        <v>0</v>
      </c>
      <c r="E12" s="36">
        <v>31</v>
      </c>
      <c r="F12" s="87">
        <f t="shared" si="4"/>
        <v>1</v>
      </c>
      <c r="H12" s="144" t="s">
        <v>7</v>
      </c>
      <c r="I12" s="60" t="s">
        <v>22</v>
      </c>
      <c r="J12" s="36">
        <v>2</v>
      </c>
      <c r="K12" s="37"/>
      <c r="L12" s="36">
        <v>2</v>
      </c>
      <c r="M12" s="59"/>
      <c r="N12" s="60" t="s">
        <v>13</v>
      </c>
      <c r="O12" s="36">
        <v>2</v>
      </c>
      <c r="P12" s="37"/>
      <c r="Q12" s="36">
        <v>2</v>
      </c>
      <c r="S12" s="144"/>
      <c r="T12" s="60" t="s">
        <v>130</v>
      </c>
      <c r="U12" s="36">
        <v>1</v>
      </c>
      <c r="V12" s="37"/>
      <c r="W12" s="36">
        <v>1</v>
      </c>
      <c r="X12" s="57"/>
      <c r="Y12" s="144"/>
      <c r="Z12" s="144"/>
      <c r="AA12" s="36" t="s">
        <v>495</v>
      </c>
      <c r="AB12" s="36" t="s">
        <v>402</v>
      </c>
      <c r="AC12" s="60" t="s">
        <v>496</v>
      </c>
      <c r="AD12" s="60" t="s">
        <v>483</v>
      </c>
      <c r="AE12" s="60" t="s">
        <v>497</v>
      </c>
      <c r="AF12" s="36">
        <v>1</v>
      </c>
      <c r="AG12" s="37"/>
      <c r="AH12" s="36">
        <v>1</v>
      </c>
      <c r="AI12" s="59"/>
      <c r="AJ12" s="59"/>
      <c r="AK12" s="60" t="s">
        <v>14</v>
      </c>
      <c r="AL12" s="36">
        <v>7</v>
      </c>
      <c r="AM12" s="36">
        <v>7</v>
      </c>
      <c r="AN12" s="37"/>
      <c r="AO12" s="37"/>
      <c r="AP12" s="37"/>
      <c r="AQ12" s="82">
        <f t="shared" si="5"/>
        <v>0</v>
      </c>
      <c r="AR12" s="81"/>
      <c r="AS12" s="144"/>
      <c r="AT12" s="60" t="s">
        <v>411</v>
      </c>
      <c r="AU12" s="36">
        <v>2</v>
      </c>
      <c r="AV12" s="36">
        <v>1</v>
      </c>
      <c r="AW12" s="36">
        <v>1</v>
      </c>
      <c r="AX12" s="37"/>
      <c r="AY12" s="37"/>
      <c r="AZ12" s="82">
        <f t="shared" si="6"/>
        <v>0.5</v>
      </c>
    </row>
    <row r="13" spans="1:52" x14ac:dyDescent="0.3">
      <c r="A13" s="60" t="s">
        <v>11</v>
      </c>
      <c r="B13" s="36">
        <v>32</v>
      </c>
      <c r="C13" s="36">
        <v>9</v>
      </c>
      <c r="D13" s="87">
        <f t="shared" si="3"/>
        <v>0.28125</v>
      </c>
      <c r="E13" s="36">
        <v>36</v>
      </c>
      <c r="F13" s="87">
        <f t="shared" si="4"/>
        <v>0.88888888888888884</v>
      </c>
      <c r="H13" s="144"/>
      <c r="I13" s="60" t="s">
        <v>51</v>
      </c>
      <c r="J13" s="36">
        <v>1</v>
      </c>
      <c r="K13" s="37"/>
      <c r="L13" s="36">
        <v>1</v>
      </c>
      <c r="M13" s="59"/>
      <c r="N13" s="60" t="s">
        <v>15</v>
      </c>
      <c r="O13" s="36">
        <v>1</v>
      </c>
      <c r="P13" s="37"/>
      <c r="Q13" s="36">
        <v>1</v>
      </c>
      <c r="S13" s="144"/>
      <c r="T13" s="60" t="s">
        <v>411</v>
      </c>
      <c r="U13" s="36">
        <v>3</v>
      </c>
      <c r="V13" s="37"/>
      <c r="W13" s="36">
        <v>3</v>
      </c>
      <c r="Y13" s="144"/>
      <c r="Z13" s="144"/>
      <c r="AA13" s="36" t="s">
        <v>498</v>
      </c>
      <c r="AB13" s="36" t="s">
        <v>101</v>
      </c>
      <c r="AC13" s="60" t="s">
        <v>499</v>
      </c>
      <c r="AD13" s="60" t="s">
        <v>500</v>
      </c>
      <c r="AE13" s="60" t="s">
        <v>501</v>
      </c>
      <c r="AF13" s="36">
        <v>1</v>
      </c>
      <c r="AG13" s="37"/>
      <c r="AH13" s="36">
        <v>1</v>
      </c>
      <c r="AI13" s="59"/>
      <c r="AJ13" s="59"/>
      <c r="AK13" s="60" t="s">
        <v>15</v>
      </c>
      <c r="AL13" s="36">
        <v>3</v>
      </c>
      <c r="AM13" s="36">
        <v>2</v>
      </c>
      <c r="AN13" s="37"/>
      <c r="AO13" s="37"/>
      <c r="AP13" s="36">
        <v>1</v>
      </c>
      <c r="AQ13" s="82">
        <f t="shared" si="5"/>
        <v>0.33333333333333331</v>
      </c>
      <c r="AR13" s="81"/>
      <c r="AS13" s="144"/>
      <c r="AT13" s="60" t="s">
        <v>132</v>
      </c>
      <c r="AU13" s="36">
        <v>1</v>
      </c>
      <c r="AV13" s="36">
        <v>1</v>
      </c>
      <c r="AW13" s="37"/>
      <c r="AX13" s="37"/>
      <c r="AY13" s="37"/>
      <c r="AZ13" s="82">
        <f t="shared" si="6"/>
        <v>0</v>
      </c>
    </row>
    <row r="14" spans="1:52" x14ac:dyDescent="0.3">
      <c r="A14" s="60" t="s">
        <v>12</v>
      </c>
      <c r="B14" s="36">
        <v>48</v>
      </c>
      <c r="C14" s="36">
        <v>6</v>
      </c>
      <c r="D14" s="87">
        <f t="shared" si="3"/>
        <v>0.125</v>
      </c>
      <c r="E14" s="36">
        <v>48</v>
      </c>
      <c r="F14" s="87">
        <f t="shared" si="4"/>
        <v>1</v>
      </c>
      <c r="H14" s="144" t="s">
        <v>8</v>
      </c>
      <c r="I14" s="60" t="s">
        <v>22</v>
      </c>
      <c r="J14" s="36">
        <v>2</v>
      </c>
      <c r="K14" s="37"/>
      <c r="L14" s="36">
        <v>2</v>
      </c>
      <c r="M14" s="59"/>
      <c r="N14" s="60" t="s">
        <v>16</v>
      </c>
      <c r="O14" s="36">
        <v>6</v>
      </c>
      <c r="P14" s="37"/>
      <c r="Q14" s="36">
        <v>6</v>
      </c>
      <c r="S14" s="144"/>
      <c r="T14" s="60" t="s">
        <v>542</v>
      </c>
      <c r="U14" s="36">
        <v>1</v>
      </c>
      <c r="V14" s="37"/>
      <c r="W14" s="36">
        <v>1</v>
      </c>
      <c r="Y14" s="144"/>
      <c r="Z14" s="60" t="s">
        <v>502</v>
      </c>
      <c r="AA14" s="36" t="s">
        <v>503</v>
      </c>
      <c r="AB14" s="36" t="s">
        <v>504</v>
      </c>
      <c r="AC14" s="60" t="s">
        <v>505</v>
      </c>
      <c r="AD14" s="60" t="s">
        <v>506</v>
      </c>
      <c r="AE14" s="60" t="s">
        <v>507</v>
      </c>
      <c r="AF14" s="36">
        <v>1</v>
      </c>
      <c r="AG14" s="37"/>
      <c r="AH14" s="36">
        <v>1</v>
      </c>
      <c r="AI14" s="59"/>
      <c r="AJ14" s="59"/>
      <c r="AK14" s="60" t="s">
        <v>16</v>
      </c>
      <c r="AL14" s="36">
        <v>4</v>
      </c>
      <c r="AM14" s="36">
        <v>4</v>
      </c>
      <c r="AN14" s="37"/>
      <c r="AO14" s="37"/>
      <c r="AP14" s="37"/>
      <c r="AQ14" s="82">
        <f t="shared" si="5"/>
        <v>0</v>
      </c>
      <c r="AR14" s="81"/>
      <c r="AS14" s="144"/>
      <c r="AT14" s="60" t="s">
        <v>131</v>
      </c>
      <c r="AU14" s="36">
        <v>3</v>
      </c>
      <c r="AV14" s="36">
        <v>2</v>
      </c>
      <c r="AW14" s="36">
        <v>1</v>
      </c>
      <c r="AX14" s="37"/>
      <c r="AY14" s="37"/>
      <c r="AZ14" s="82">
        <f t="shared" si="6"/>
        <v>0.33333333333333331</v>
      </c>
    </row>
    <row r="15" spans="1:52" x14ac:dyDescent="0.3">
      <c r="A15" s="60" t="s">
        <v>13</v>
      </c>
      <c r="B15" s="36">
        <v>82</v>
      </c>
      <c r="C15" s="36">
        <v>8</v>
      </c>
      <c r="D15" s="87">
        <f t="shared" si="3"/>
        <v>9.7560975609756101E-2</v>
      </c>
      <c r="E15" s="36">
        <v>86</v>
      </c>
      <c r="F15" s="87">
        <f t="shared" si="4"/>
        <v>0.95348837209302328</v>
      </c>
      <c r="H15" s="144"/>
      <c r="I15" s="60" t="s">
        <v>51</v>
      </c>
      <c r="J15" s="36">
        <v>6</v>
      </c>
      <c r="K15" s="37"/>
      <c r="L15" s="36">
        <v>6</v>
      </c>
      <c r="M15" s="59"/>
      <c r="N15" s="58" t="s">
        <v>17</v>
      </c>
      <c r="O15" s="57">
        <v>45</v>
      </c>
      <c r="P15" s="57">
        <v>2</v>
      </c>
      <c r="Q15" s="57">
        <v>47</v>
      </c>
      <c r="S15" s="144"/>
      <c r="T15" s="60" t="s">
        <v>131</v>
      </c>
      <c r="U15" s="36">
        <v>2</v>
      </c>
      <c r="V15" s="37"/>
      <c r="W15" s="36">
        <v>2</v>
      </c>
      <c r="Y15" s="60" t="s">
        <v>6</v>
      </c>
      <c r="Z15" s="60" t="s">
        <v>541</v>
      </c>
      <c r="AA15" s="36" t="s">
        <v>560</v>
      </c>
      <c r="AB15" s="36" t="s">
        <v>561</v>
      </c>
      <c r="AC15" s="60" t="s">
        <v>562</v>
      </c>
      <c r="AD15" s="60" t="s">
        <v>559</v>
      </c>
      <c r="AE15" s="60" t="s">
        <v>563</v>
      </c>
      <c r="AF15" s="36">
        <v>1</v>
      </c>
      <c r="AG15" s="37"/>
      <c r="AH15" s="36">
        <v>1</v>
      </c>
      <c r="AI15" s="59"/>
      <c r="AJ15" s="59"/>
      <c r="AK15" s="58" t="s">
        <v>17</v>
      </c>
      <c r="AL15" s="57">
        <f>SUM(AL3:AL14)</f>
        <v>88</v>
      </c>
      <c r="AM15" s="57">
        <f>SUM(AM3:AM14)</f>
        <v>66</v>
      </c>
      <c r="AN15" s="57">
        <f>SUM(AN3:AN14)</f>
        <v>18</v>
      </c>
      <c r="AO15" s="57">
        <f>SUM(AO3:AO14)</f>
        <v>3</v>
      </c>
      <c r="AP15" s="57">
        <f>SUM(AP3:AP14)</f>
        <v>1</v>
      </c>
      <c r="AQ15" s="52">
        <f>AN15/AL15</f>
        <v>0.20454545454545456</v>
      </c>
      <c r="AR15" s="81"/>
      <c r="AS15" s="144"/>
      <c r="AT15" s="60" t="s">
        <v>534</v>
      </c>
      <c r="AU15" s="36">
        <v>1</v>
      </c>
      <c r="AV15" s="36">
        <v>1</v>
      </c>
      <c r="AW15" s="37"/>
      <c r="AX15" s="37"/>
      <c r="AY15" s="37"/>
      <c r="AZ15" s="82">
        <f t="shared" si="6"/>
        <v>0</v>
      </c>
    </row>
    <row r="16" spans="1:52" x14ac:dyDescent="0.3">
      <c r="A16" s="60" t="s">
        <v>14</v>
      </c>
      <c r="B16" s="36">
        <v>54</v>
      </c>
      <c r="C16" s="36">
        <v>2</v>
      </c>
      <c r="D16" s="87">
        <f t="shared" si="3"/>
        <v>3.7037037037037035E-2</v>
      </c>
      <c r="E16" s="36">
        <v>58</v>
      </c>
      <c r="F16" s="87">
        <f t="shared" si="4"/>
        <v>0.93103448275862066</v>
      </c>
      <c r="H16" s="144"/>
      <c r="I16" s="60" t="s">
        <v>53</v>
      </c>
      <c r="J16" s="36">
        <v>2</v>
      </c>
      <c r="K16" s="37"/>
      <c r="L16" s="36">
        <v>2</v>
      </c>
      <c r="M16" s="59"/>
      <c r="O16"/>
      <c r="P16"/>
      <c r="Q16"/>
      <c r="S16" s="144"/>
      <c r="T16" s="60" t="s">
        <v>534</v>
      </c>
      <c r="U16" s="36">
        <v>1</v>
      </c>
      <c r="V16" s="37"/>
      <c r="W16" s="36">
        <v>1</v>
      </c>
      <c r="Y16" s="60" t="s">
        <v>7</v>
      </c>
      <c r="Z16" s="60" t="s">
        <v>85</v>
      </c>
      <c r="AA16" s="36" t="s">
        <v>564</v>
      </c>
      <c r="AB16" s="36" t="s">
        <v>565</v>
      </c>
      <c r="AC16" s="60" t="s">
        <v>566</v>
      </c>
      <c r="AD16" s="60" t="s">
        <v>567</v>
      </c>
      <c r="AE16" s="60" t="s">
        <v>568</v>
      </c>
      <c r="AF16" s="36">
        <v>1</v>
      </c>
      <c r="AG16" s="37"/>
      <c r="AH16" s="36">
        <v>1</v>
      </c>
      <c r="AI16" s="59"/>
      <c r="AJ16" s="59"/>
      <c r="AM16" s="52">
        <f>AM15/$AL$15</f>
        <v>0.75</v>
      </c>
      <c r="AN16" s="52">
        <f>AN15/$AL$15</f>
        <v>0.20454545454545456</v>
      </c>
      <c r="AO16" s="52">
        <f t="shared" ref="AO16:AP16" si="7">AO15/$AL$15</f>
        <v>3.4090909090909088E-2</v>
      </c>
      <c r="AP16" s="52">
        <f t="shared" si="7"/>
        <v>1.1363636363636364E-2</v>
      </c>
      <c r="AR16" s="81"/>
      <c r="AS16" s="144" t="s">
        <v>11</v>
      </c>
      <c r="AT16" s="60" t="s">
        <v>388</v>
      </c>
      <c r="AU16" s="36">
        <v>1</v>
      </c>
      <c r="AV16" s="37"/>
      <c r="AW16" s="36">
        <v>1</v>
      </c>
      <c r="AX16" s="37"/>
      <c r="AY16" s="37"/>
      <c r="AZ16" s="82">
        <f t="shared" si="6"/>
        <v>1</v>
      </c>
    </row>
    <row r="17" spans="1:52" x14ac:dyDescent="0.3">
      <c r="A17" s="60" t="s">
        <v>15</v>
      </c>
      <c r="B17" s="36">
        <v>34</v>
      </c>
      <c r="C17" s="36">
        <v>4</v>
      </c>
      <c r="D17" s="87">
        <f t="shared" si="3"/>
        <v>0.11764705882352941</v>
      </c>
      <c r="E17" s="36">
        <v>38</v>
      </c>
      <c r="F17" s="87">
        <f t="shared" si="4"/>
        <v>0.89473684210526316</v>
      </c>
      <c r="H17" s="144" t="s">
        <v>9</v>
      </c>
      <c r="I17" s="60" t="s">
        <v>51</v>
      </c>
      <c r="J17" s="36">
        <v>10</v>
      </c>
      <c r="K17" s="37"/>
      <c r="L17" s="36">
        <v>10</v>
      </c>
      <c r="M17" s="59"/>
      <c r="N17" s="54" t="s">
        <v>537</v>
      </c>
      <c r="O17"/>
      <c r="P17"/>
      <c r="Q17"/>
      <c r="S17" s="144" t="s">
        <v>11</v>
      </c>
      <c r="T17" s="60" t="s">
        <v>388</v>
      </c>
      <c r="U17" s="36">
        <v>1</v>
      </c>
      <c r="V17" s="36">
        <v>1</v>
      </c>
      <c r="W17" s="36">
        <v>2</v>
      </c>
      <c r="Y17" s="144" t="s">
        <v>8</v>
      </c>
      <c r="Z17" s="144" t="s">
        <v>532</v>
      </c>
      <c r="AA17" s="36" t="s">
        <v>570</v>
      </c>
      <c r="AB17" s="36" t="s">
        <v>184</v>
      </c>
      <c r="AC17" s="60" t="s">
        <v>483</v>
      </c>
      <c r="AD17" s="60" t="s">
        <v>571</v>
      </c>
      <c r="AE17" s="60" t="s">
        <v>572</v>
      </c>
      <c r="AF17" s="36">
        <v>1</v>
      </c>
      <c r="AG17" s="37"/>
      <c r="AH17" s="36">
        <v>1</v>
      </c>
      <c r="AI17" s="59"/>
      <c r="AJ17" s="59"/>
      <c r="AR17" s="81"/>
      <c r="AS17" s="144"/>
      <c r="AT17" s="60" t="s">
        <v>145</v>
      </c>
      <c r="AU17" s="36">
        <v>2</v>
      </c>
      <c r="AV17" s="36">
        <v>1</v>
      </c>
      <c r="AW17" s="36">
        <v>1</v>
      </c>
      <c r="AX17" s="37"/>
      <c r="AY17" s="37"/>
      <c r="AZ17" s="82">
        <f t="shared" si="6"/>
        <v>0.5</v>
      </c>
    </row>
    <row r="18" spans="1:52" x14ac:dyDescent="0.3">
      <c r="A18" s="60" t="s">
        <v>16</v>
      </c>
      <c r="B18" s="36">
        <v>80</v>
      </c>
      <c r="C18" s="36">
        <v>6</v>
      </c>
      <c r="D18" s="87">
        <f t="shared" si="3"/>
        <v>7.4999999999999997E-2</v>
      </c>
      <c r="E18" s="36">
        <v>83</v>
      </c>
      <c r="F18" s="87">
        <f t="shared" si="4"/>
        <v>0.96385542168674698</v>
      </c>
      <c r="H18" s="144"/>
      <c r="I18" s="60" t="s">
        <v>52</v>
      </c>
      <c r="J18" s="36">
        <v>3</v>
      </c>
      <c r="K18" s="37"/>
      <c r="L18" s="36">
        <v>3</v>
      </c>
      <c r="M18" s="59"/>
      <c r="O18"/>
      <c r="P18"/>
      <c r="Q18"/>
      <c r="S18" s="144"/>
      <c r="T18" s="60" t="s">
        <v>145</v>
      </c>
      <c r="U18" s="36">
        <v>3</v>
      </c>
      <c r="V18" s="37"/>
      <c r="W18" s="36">
        <v>3</v>
      </c>
      <c r="Y18" s="144"/>
      <c r="Z18" s="144"/>
      <c r="AA18" s="36" t="s">
        <v>573</v>
      </c>
      <c r="AB18" s="36" t="s">
        <v>425</v>
      </c>
      <c r="AC18" s="60" t="s">
        <v>483</v>
      </c>
      <c r="AD18" s="60" t="s">
        <v>574</v>
      </c>
      <c r="AE18" s="60" t="s">
        <v>575</v>
      </c>
      <c r="AF18" s="36">
        <v>1</v>
      </c>
      <c r="AG18" s="37"/>
      <c r="AH18" s="36">
        <v>1</v>
      </c>
      <c r="AI18" s="59"/>
      <c r="AJ18" s="59"/>
      <c r="AK18" s="81"/>
      <c r="AL18" s="63"/>
      <c r="AM18" s="63"/>
      <c r="AN18" s="63"/>
      <c r="AO18" s="63"/>
      <c r="AP18" s="63"/>
      <c r="AQ18" s="63"/>
      <c r="AR18"/>
      <c r="AS18" s="144"/>
      <c r="AT18" s="60" t="s">
        <v>133</v>
      </c>
      <c r="AU18" s="36">
        <v>1</v>
      </c>
      <c r="AV18" s="36">
        <v>1</v>
      </c>
      <c r="AW18" s="37"/>
      <c r="AX18" s="37"/>
      <c r="AY18" s="37"/>
      <c r="AZ18" s="82">
        <f t="shared" si="6"/>
        <v>0</v>
      </c>
    </row>
    <row r="19" spans="1:52" x14ac:dyDescent="0.3">
      <c r="B19" s="49">
        <f>SUM(B3:B18)</f>
        <v>923</v>
      </c>
      <c r="C19" s="49">
        <f>SUM(C3:C18)</f>
        <v>81</v>
      </c>
      <c r="D19" s="67">
        <f t="shared" si="3"/>
        <v>8.7757313109425791E-2</v>
      </c>
      <c r="E19" s="49">
        <f t="shared" ref="E19" si="8">SUM(E3:E18)</f>
        <v>980</v>
      </c>
      <c r="F19" s="67">
        <f>B19/E19</f>
        <v>0.94183673469387752</v>
      </c>
      <c r="H19" s="144"/>
      <c r="I19" s="60" t="s">
        <v>53</v>
      </c>
      <c r="J19" s="36">
        <v>1</v>
      </c>
      <c r="K19" s="37"/>
      <c r="L19" s="36">
        <v>1</v>
      </c>
      <c r="M19" s="59"/>
      <c r="O19"/>
      <c r="P19"/>
      <c r="Q19"/>
      <c r="S19" s="144"/>
      <c r="T19" s="60" t="s">
        <v>133</v>
      </c>
      <c r="U19" s="36">
        <v>1</v>
      </c>
      <c r="V19" s="37"/>
      <c r="W19" s="36">
        <v>1</v>
      </c>
      <c r="Y19" s="144"/>
      <c r="Z19" s="144"/>
      <c r="AA19" s="36" t="s">
        <v>576</v>
      </c>
      <c r="AB19" s="36" t="s">
        <v>425</v>
      </c>
      <c r="AC19" s="60" t="s">
        <v>483</v>
      </c>
      <c r="AD19" s="60" t="s">
        <v>574</v>
      </c>
      <c r="AE19" s="60" t="s">
        <v>577</v>
      </c>
      <c r="AF19" s="36">
        <v>1</v>
      </c>
      <c r="AG19" s="37"/>
      <c r="AH19" s="36">
        <v>1</v>
      </c>
      <c r="AI19" s="59"/>
      <c r="AJ19" s="59"/>
      <c r="AK19" s="57"/>
      <c r="AL19" s="57"/>
      <c r="AM19" s="57"/>
      <c r="AN19" s="57"/>
      <c r="AO19" s="57"/>
      <c r="AP19" s="57"/>
      <c r="AQ19" s="63"/>
      <c r="AR19"/>
      <c r="AS19" s="60" t="s">
        <v>12</v>
      </c>
      <c r="AT19" s="60" t="s">
        <v>134</v>
      </c>
      <c r="AU19" s="36">
        <v>1</v>
      </c>
      <c r="AV19" s="36">
        <v>1</v>
      </c>
      <c r="AW19" s="37"/>
      <c r="AX19" s="37"/>
      <c r="AY19" s="37"/>
      <c r="AZ19" s="82">
        <f t="shared" si="6"/>
        <v>0</v>
      </c>
    </row>
    <row r="20" spans="1:52" x14ac:dyDescent="0.3">
      <c r="H20" s="144" t="s">
        <v>11</v>
      </c>
      <c r="I20" s="60" t="s">
        <v>22</v>
      </c>
      <c r="J20" s="36">
        <v>1</v>
      </c>
      <c r="K20" s="37"/>
      <c r="L20" s="36">
        <v>1</v>
      </c>
      <c r="M20" s="59"/>
      <c r="O20"/>
      <c r="P20"/>
      <c r="Q20"/>
      <c r="S20" s="144" t="s">
        <v>12</v>
      </c>
      <c r="T20" s="60" t="s">
        <v>449</v>
      </c>
      <c r="U20" s="36">
        <v>1</v>
      </c>
      <c r="V20" s="37"/>
      <c r="W20" s="36">
        <v>1</v>
      </c>
      <c r="Y20" s="144"/>
      <c r="Z20" s="144"/>
      <c r="AA20" s="36" t="s">
        <v>578</v>
      </c>
      <c r="AB20" s="36" t="s">
        <v>201</v>
      </c>
      <c r="AC20" s="60" t="s">
        <v>483</v>
      </c>
      <c r="AD20" s="60" t="s">
        <v>549</v>
      </c>
      <c r="AE20" s="60" t="s">
        <v>579</v>
      </c>
      <c r="AF20" s="36">
        <v>1</v>
      </c>
      <c r="AG20" s="37"/>
      <c r="AH20" s="36">
        <v>1</v>
      </c>
      <c r="AI20" s="57"/>
      <c r="AJ20" s="57"/>
      <c r="AK20" s="58"/>
      <c r="AL20" s="59"/>
      <c r="AM20" s="59"/>
      <c r="AN20" s="59"/>
      <c r="AO20"/>
      <c r="AP20"/>
      <c r="AQ20"/>
      <c r="AR20"/>
      <c r="AS20" s="144" t="s">
        <v>13</v>
      </c>
      <c r="AT20" s="60" t="s">
        <v>136</v>
      </c>
      <c r="AU20" s="36">
        <v>1</v>
      </c>
      <c r="AV20" s="36">
        <v>1</v>
      </c>
      <c r="AW20" s="37"/>
      <c r="AX20" s="37"/>
      <c r="AY20" s="37"/>
      <c r="AZ20" s="82">
        <f t="shared" si="6"/>
        <v>0</v>
      </c>
    </row>
    <row r="21" spans="1:52" x14ac:dyDescent="0.3">
      <c r="A21" s="57"/>
      <c r="B21" s="57"/>
      <c r="C21" s="57"/>
      <c r="D21" s="57"/>
      <c r="E21" s="57"/>
      <c r="F21" s="57"/>
      <c r="H21" s="144"/>
      <c r="I21" s="60" t="s">
        <v>51</v>
      </c>
      <c r="J21" s="36">
        <v>5</v>
      </c>
      <c r="K21" s="36">
        <v>1</v>
      </c>
      <c r="L21" s="36">
        <v>6</v>
      </c>
      <c r="M21" s="59"/>
      <c r="O21"/>
      <c r="P21"/>
      <c r="Q21"/>
      <c r="S21" s="144"/>
      <c r="T21" s="60" t="s">
        <v>134</v>
      </c>
      <c r="U21" s="36">
        <v>1</v>
      </c>
      <c r="V21" s="37"/>
      <c r="W21" s="36">
        <v>1</v>
      </c>
      <c r="Y21" s="144"/>
      <c r="Z21" s="144"/>
      <c r="AA21" s="36" t="s">
        <v>580</v>
      </c>
      <c r="AB21" s="36" t="s">
        <v>264</v>
      </c>
      <c r="AC21" s="60" t="s">
        <v>548</v>
      </c>
      <c r="AD21" s="60" t="s">
        <v>548</v>
      </c>
      <c r="AE21" s="60" t="s">
        <v>581</v>
      </c>
      <c r="AF21" s="36">
        <v>1</v>
      </c>
      <c r="AG21" s="37"/>
      <c r="AH21" s="36">
        <v>1</v>
      </c>
      <c r="AI21" s="59"/>
      <c r="AJ21" s="59"/>
      <c r="AK21" s="58"/>
      <c r="AL21" s="59"/>
      <c r="AM21" s="59"/>
      <c r="AN21"/>
      <c r="AO21"/>
      <c r="AP21"/>
      <c r="AQ21" s="57"/>
      <c r="AR21"/>
      <c r="AS21" s="144"/>
      <c r="AT21" s="60" t="s">
        <v>137</v>
      </c>
      <c r="AU21" s="36">
        <v>1</v>
      </c>
      <c r="AV21" s="36">
        <v>1</v>
      </c>
      <c r="AW21" s="37"/>
      <c r="AX21" s="37"/>
      <c r="AY21" s="37"/>
      <c r="AZ21" s="82">
        <f t="shared" si="6"/>
        <v>0</v>
      </c>
    </row>
    <row r="22" spans="1:52" ht="16.5" customHeight="1" x14ac:dyDescent="0.3">
      <c r="A22" s="58"/>
      <c r="B22" s="59"/>
      <c r="C22" s="59"/>
      <c r="D22" s="59"/>
      <c r="E22" s="59"/>
      <c r="F22" s="59"/>
      <c r="H22" s="144"/>
      <c r="I22" s="60" t="s">
        <v>53</v>
      </c>
      <c r="J22" s="36">
        <v>1</v>
      </c>
      <c r="K22" s="36">
        <v>1</v>
      </c>
      <c r="L22" s="36">
        <v>2</v>
      </c>
      <c r="M22" s="59"/>
      <c r="O22"/>
      <c r="P22"/>
      <c r="Q22"/>
      <c r="S22" s="144" t="s">
        <v>13</v>
      </c>
      <c r="T22" s="60" t="s">
        <v>136</v>
      </c>
      <c r="U22" s="36">
        <v>1</v>
      </c>
      <c r="V22" s="37"/>
      <c r="W22" s="36">
        <v>1</v>
      </c>
      <c r="Y22" s="144"/>
      <c r="Z22" s="60" t="s">
        <v>533</v>
      </c>
      <c r="AA22" s="36" t="s">
        <v>582</v>
      </c>
      <c r="AB22" s="36" t="s">
        <v>174</v>
      </c>
      <c r="AC22" s="60" t="s">
        <v>483</v>
      </c>
      <c r="AD22" s="60" t="s">
        <v>554</v>
      </c>
      <c r="AE22" s="60" t="s">
        <v>583</v>
      </c>
      <c r="AF22" s="36">
        <v>1</v>
      </c>
      <c r="AG22" s="37"/>
      <c r="AH22" s="36">
        <v>1</v>
      </c>
      <c r="AI22" s="59"/>
      <c r="AJ22" s="59"/>
      <c r="AK22" s="58"/>
      <c r="AL22" s="59"/>
      <c r="AM22" s="59"/>
      <c r="AN22" s="59"/>
      <c r="AO22"/>
      <c r="AP22"/>
      <c r="AQ22"/>
      <c r="AR22"/>
      <c r="AS22" s="60" t="s">
        <v>14</v>
      </c>
      <c r="AT22" s="60" t="s">
        <v>93</v>
      </c>
      <c r="AU22" s="36">
        <v>2</v>
      </c>
      <c r="AV22" s="36">
        <v>2</v>
      </c>
      <c r="AW22" s="37"/>
      <c r="AX22" s="37"/>
      <c r="AY22" s="37"/>
      <c r="AZ22" s="82">
        <f t="shared" si="6"/>
        <v>0</v>
      </c>
    </row>
    <row r="23" spans="1:52" x14ac:dyDescent="0.3">
      <c r="A23" s="58"/>
      <c r="B23" s="59"/>
      <c r="C23" s="59"/>
      <c r="D23" s="59"/>
      <c r="E23" s="59"/>
      <c r="F23" s="59"/>
      <c r="H23" s="144" t="s">
        <v>12</v>
      </c>
      <c r="I23" s="60" t="s">
        <v>42</v>
      </c>
      <c r="J23" s="36">
        <v>1</v>
      </c>
      <c r="K23" s="37"/>
      <c r="L23" s="36">
        <v>1</v>
      </c>
      <c r="M23" s="59"/>
      <c r="O23"/>
      <c r="P23"/>
      <c r="Q23"/>
      <c r="S23" s="144"/>
      <c r="T23" s="60" t="s">
        <v>137</v>
      </c>
      <c r="U23" s="36">
        <v>1</v>
      </c>
      <c r="V23" s="37"/>
      <c r="W23" s="36">
        <v>1</v>
      </c>
      <c r="Y23" s="144" t="s">
        <v>9</v>
      </c>
      <c r="Z23" s="144" t="s">
        <v>129</v>
      </c>
      <c r="AA23" s="36" t="s">
        <v>508</v>
      </c>
      <c r="AB23" s="36" t="s">
        <v>194</v>
      </c>
      <c r="AC23" s="60" t="s">
        <v>245</v>
      </c>
      <c r="AD23" s="60" t="s">
        <v>509</v>
      </c>
      <c r="AE23" s="60" t="s">
        <v>510</v>
      </c>
      <c r="AF23" s="36">
        <v>1</v>
      </c>
      <c r="AG23" s="37"/>
      <c r="AH23" s="36">
        <v>1</v>
      </c>
      <c r="AI23" s="59"/>
      <c r="AJ23" s="59"/>
      <c r="AK23" s="58"/>
      <c r="AL23" s="59"/>
      <c r="AM23" s="59"/>
      <c r="AN23"/>
      <c r="AO23"/>
      <c r="AP23"/>
      <c r="AQ23"/>
      <c r="AR23"/>
      <c r="AS23" s="144" t="s">
        <v>15</v>
      </c>
      <c r="AT23" s="60" t="s">
        <v>138</v>
      </c>
      <c r="AU23" s="36">
        <v>1</v>
      </c>
      <c r="AV23" s="36">
        <v>1</v>
      </c>
      <c r="AW23" s="37"/>
      <c r="AX23" s="37"/>
      <c r="AY23" s="37"/>
      <c r="AZ23" s="82">
        <f t="shared" si="6"/>
        <v>0</v>
      </c>
    </row>
    <row r="24" spans="1:52" x14ac:dyDescent="0.3">
      <c r="A24" s="58"/>
      <c r="B24" s="59"/>
      <c r="C24" s="59"/>
      <c r="D24" s="59"/>
      <c r="E24" s="59"/>
      <c r="F24" s="59"/>
      <c r="H24" s="144"/>
      <c r="I24" s="60" t="s">
        <v>51</v>
      </c>
      <c r="J24" s="36">
        <v>2</v>
      </c>
      <c r="K24" s="37"/>
      <c r="L24" s="36">
        <v>2</v>
      </c>
      <c r="M24" s="59"/>
      <c r="O24"/>
      <c r="P24"/>
      <c r="Q24"/>
      <c r="S24" s="60" t="s">
        <v>15</v>
      </c>
      <c r="T24" s="60" t="s">
        <v>543</v>
      </c>
      <c r="U24" s="36">
        <v>1</v>
      </c>
      <c r="V24" s="37"/>
      <c r="W24" s="36">
        <v>1</v>
      </c>
      <c r="Y24" s="144"/>
      <c r="Z24" s="144"/>
      <c r="AA24" s="36" t="s">
        <v>119</v>
      </c>
      <c r="AB24" s="36" t="s">
        <v>425</v>
      </c>
      <c r="AC24" s="60" t="s">
        <v>453</v>
      </c>
      <c r="AD24" s="60" t="s">
        <v>567</v>
      </c>
      <c r="AE24" s="60" t="s">
        <v>585</v>
      </c>
      <c r="AF24" s="36">
        <v>1</v>
      </c>
      <c r="AG24" s="37"/>
      <c r="AH24" s="36">
        <v>1</v>
      </c>
      <c r="AI24" s="59"/>
      <c r="AJ24" s="59"/>
      <c r="AK24" s="58"/>
      <c r="AL24" s="59"/>
      <c r="AM24" s="59"/>
      <c r="AN24" s="59"/>
      <c r="AO24" s="59"/>
      <c r="AP24"/>
      <c r="AQ24"/>
      <c r="AR24"/>
      <c r="AS24" s="144"/>
      <c r="AT24" s="60" t="s">
        <v>543</v>
      </c>
      <c r="AU24" s="36">
        <v>1</v>
      </c>
      <c r="AV24" s="36">
        <v>1</v>
      </c>
      <c r="AW24" s="37"/>
      <c r="AX24" s="37"/>
      <c r="AY24" s="37"/>
      <c r="AZ24" s="82">
        <f t="shared" si="6"/>
        <v>0</v>
      </c>
    </row>
    <row r="25" spans="1:52" x14ac:dyDescent="0.3">
      <c r="A25" s="58"/>
      <c r="B25" s="59"/>
      <c r="C25" s="59"/>
      <c r="D25" s="59"/>
      <c r="E25" s="59"/>
      <c r="F25" s="59"/>
      <c r="H25" s="144"/>
      <c r="I25" s="60" t="s">
        <v>52</v>
      </c>
      <c r="J25" s="36">
        <v>1</v>
      </c>
      <c r="K25" s="37"/>
      <c r="L25" s="36">
        <v>1</v>
      </c>
      <c r="O25"/>
      <c r="P25"/>
      <c r="Q25"/>
      <c r="S25" s="144" t="s">
        <v>16</v>
      </c>
      <c r="T25" s="60" t="s">
        <v>140</v>
      </c>
      <c r="U25" s="36">
        <v>1</v>
      </c>
      <c r="V25" s="37"/>
      <c r="W25" s="36">
        <v>1</v>
      </c>
      <c r="Y25" s="144"/>
      <c r="Z25" s="60" t="s">
        <v>130</v>
      </c>
      <c r="AA25" s="36" t="s">
        <v>319</v>
      </c>
      <c r="AB25" s="36" t="s">
        <v>175</v>
      </c>
      <c r="AC25" s="60" t="s">
        <v>356</v>
      </c>
      <c r="AD25" s="60" t="s">
        <v>499</v>
      </c>
      <c r="AE25" s="60" t="s">
        <v>511</v>
      </c>
      <c r="AF25" s="36">
        <v>1</v>
      </c>
      <c r="AG25" s="37"/>
      <c r="AH25" s="36">
        <v>1</v>
      </c>
      <c r="AI25" s="59"/>
      <c r="AJ25" s="59"/>
      <c r="AK25" s="58"/>
      <c r="AL25" s="59"/>
      <c r="AM25" s="59"/>
      <c r="AN25" s="59"/>
      <c r="AO25"/>
      <c r="AP25"/>
      <c r="AQ25"/>
      <c r="AR25"/>
      <c r="AS25" s="60" t="s">
        <v>16</v>
      </c>
      <c r="AT25" s="60" t="s">
        <v>143</v>
      </c>
      <c r="AU25" s="36">
        <v>1</v>
      </c>
      <c r="AV25" s="36">
        <v>1</v>
      </c>
      <c r="AW25" s="37"/>
      <c r="AX25" s="37"/>
      <c r="AY25" s="37"/>
      <c r="AZ25" s="82">
        <f t="shared" si="6"/>
        <v>0</v>
      </c>
    </row>
    <row r="26" spans="1:52" x14ac:dyDescent="0.3">
      <c r="A26" s="58"/>
      <c r="B26" s="59"/>
      <c r="C26" s="59"/>
      <c r="D26" s="59"/>
      <c r="E26" s="59"/>
      <c r="F26" s="59"/>
      <c r="H26" s="144"/>
      <c r="I26" s="60" t="s">
        <v>56</v>
      </c>
      <c r="J26" s="36">
        <v>2</v>
      </c>
      <c r="K26" s="37"/>
      <c r="L26" s="36">
        <v>2</v>
      </c>
      <c r="O26"/>
      <c r="P26"/>
      <c r="Q26"/>
      <c r="S26" s="144"/>
      <c r="T26" s="60" t="s">
        <v>143</v>
      </c>
      <c r="U26" s="36">
        <v>1</v>
      </c>
      <c r="V26" s="37"/>
      <c r="W26" s="36">
        <v>1</v>
      </c>
      <c r="Y26" s="144"/>
      <c r="Z26" s="144" t="s">
        <v>411</v>
      </c>
      <c r="AA26" s="156" t="s">
        <v>163</v>
      </c>
      <c r="AB26" s="36" t="s">
        <v>201</v>
      </c>
      <c r="AC26" s="60" t="s">
        <v>569</v>
      </c>
      <c r="AD26" s="60" t="s">
        <v>567</v>
      </c>
      <c r="AE26" s="60" t="s">
        <v>586</v>
      </c>
      <c r="AF26" s="36">
        <v>1</v>
      </c>
      <c r="AG26" s="37"/>
      <c r="AH26" s="36">
        <v>1</v>
      </c>
      <c r="AI26" s="59"/>
      <c r="AJ26" s="59"/>
      <c r="AK26" s="58"/>
      <c r="AL26" s="59"/>
      <c r="AM26" s="59"/>
      <c r="AN26" s="59"/>
      <c r="AO26"/>
      <c r="AP26"/>
      <c r="AQ26"/>
      <c r="AR26"/>
      <c r="AS26" s="145" t="s">
        <v>17</v>
      </c>
      <c r="AT26" s="145"/>
      <c r="AU26" s="57">
        <v>50</v>
      </c>
      <c r="AV26" s="57">
        <v>37</v>
      </c>
      <c r="AW26" s="57">
        <v>13</v>
      </c>
      <c r="AZ26" s="97">
        <f t="shared" si="6"/>
        <v>0.26</v>
      </c>
    </row>
    <row r="27" spans="1:52" x14ac:dyDescent="0.3">
      <c r="A27" s="58"/>
      <c r="B27" s="59"/>
      <c r="C27" s="59"/>
      <c r="D27" s="59"/>
      <c r="E27" s="59"/>
      <c r="F27" s="59"/>
      <c r="H27" s="144" t="s">
        <v>13</v>
      </c>
      <c r="I27" s="60" t="s">
        <v>51</v>
      </c>
      <c r="J27" s="36">
        <v>2</v>
      </c>
      <c r="K27" s="37"/>
      <c r="L27" s="36">
        <v>2</v>
      </c>
      <c r="M27" s="49"/>
      <c r="O27"/>
      <c r="P27"/>
      <c r="Q27"/>
      <c r="S27" s="144"/>
      <c r="T27" s="60" t="s">
        <v>144</v>
      </c>
      <c r="U27" s="36">
        <v>4</v>
      </c>
      <c r="V27" s="37"/>
      <c r="W27" s="36">
        <v>4</v>
      </c>
      <c r="Y27" s="144"/>
      <c r="Z27" s="144"/>
      <c r="AA27" s="156"/>
      <c r="AB27" s="36" t="s">
        <v>512</v>
      </c>
      <c r="AC27" s="60" t="s">
        <v>513</v>
      </c>
      <c r="AD27" s="60" t="s">
        <v>490</v>
      </c>
      <c r="AE27" s="60" t="s">
        <v>514</v>
      </c>
      <c r="AF27" s="36">
        <v>1</v>
      </c>
      <c r="AG27" s="37"/>
      <c r="AH27" s="36">
        <v>1</v>
      </c>
      <c r="AI27" s="59"/>
      <c r="AJ27" s="59"/>
      <c r="AK27" s="58"/>
      <c r="AL27" s="59"/>
      <c r="AM27" s="59"/>
      <c r="AN27" s="59"/>
      <c r="AO27"/>
      <c r="AP27"/>
      <c r="AQ27"/>
      <c r="AR27"/>
      <c r="AV27" s="52">
        <f>AV26/$AU$26</f>
        <v>0.74</v>
      </c>
      <c r="AW27" s="52">
        <f t="shared" ref="AW27:AY27" si="9">AW26/$AU$26</f>
        <v>0.26</v>
      </c>
      <c r="AX27" s="52">
        <f t="shared" si="9"/>
        <v>0</v>
      </c>
      <c r="AY27" s="52">
        <f t="shared" si="9"/>
        <v>0</v>
      </c>
      <c r="AZ27" s="52"/>
    </row>
    <row r="28" spans="1:52" x14ac:dyDescent="0.3">
      <c r="A28" s="58"/>
      <c r="B28" s="59"/>
      <c r="C28" s="59"/>
      <c r="D28" s="59"/>
      <c r="E28" s="59"/>
      <c r="F28" s="59"/>
      <c r="H28" s="144"/>
      <c r="I28" s="60" t="s">
        <v>52</v>
      </c>
      <c r="J28" s="36">
        <v>2</v>
      </c>
      <c r="K28" s="37"/>
      <c r="L28" s="36">
        <v>2</v>
      </c>
      <c r="M28" s="49"/>
      <c r="O28"/>
      <c r="P28"/>
      <c r="Q28"/>
      <c r="S28" s="49" t="s">
        <v>17</v>
      </c>
      <c r="T28" s="49"/>
      <c r="U28" s="57">
        <v>45</v>
      </c>
      <c r="V28" s="57">
        <v>2</v>
      </c>
      <c r="W28" s="57">
        <v>47</v>
      </c>
      <c r="Y28" s="144"/>
      <c r="Z28" s="144"/>
      <c r="AA28" s="36" t="s">
        <v>515</v>
      </c>
      <c r="AB28" s="36" t="s">
        <v>233</v>
      </c>
      <c r="AC28" s="60" t="s">
        <v>352</v>
      </c>
      <c r="AD28" s="60" t="s">
        <v>500</v>
      </c>
      <c r="AE28" s="60" t="s">
        <v>516</v>
      </c>
      <c r="AF28" s="36">
        <v>1</v>
      </c>
      <c r="AG28" s="37"/>
      <c r="AH28" s="36">
        <v>1</v>
      </c>
      <c r="AI28" s="59"/>
      <c r="AJ28" s="59"/>
      <c r="AK28" s="58"/>
      <c r="AL28" s="59"/>
      <c r="AM28" s="59"/>
      <c r="AN28" s="59"/>
      <c r="AO28" s="59"/>
      <c r="AP28"/>
      <c r="AQ28"/>
      <c r="AR28"/>
      <c r="AS28" s="49"/>
      <c r="AT28" s="49"/>
    </row>
    <row r="29" spans="1:52" x14ac:dyDescent="0.3">
      <c r="A29" s="58"/>
      <c r="B29" s="59"/>
      <c r="C29" s="59"/>
      <c r="D29" s="59"/>
      <c r="E29" s="59"/>
      <c r="F29" s="59"/>
      <c r="H29" s="144"/>
      <c r="I29" s="60" t="s">
        <v>55</v>
      </c>
      <c r="J29" s="36">
        <v>1</v>
      </c>
      <c r="K29" s="37"/>
      <c r="L29" s="36">
        <v>1</v>
      </c>
      <c r="M29" s="49"/>
      <c r="O29"/>
      <c r="P29"/>
      <c r="Q29"/>
      <c r="S29" s="49"/>
      <c r="T29" s="49"/>
      <c r="Y29" s="144"/>
      <c r="Z29" s="60" t="s">
        <v>542</v>
      </c>
      <c r="AA29" s="36" t="s">
        <v>587</v>
      </c>
      <c r="AB29" s="36" t="s">
        <v>588</v>
      </c>
      <c r="AC29" s="60" t="s">
        <v>589</v>
      </c>
      <c r="AD29" s="60" t="s">
        <v>574</v>
      </c>
      <c r="AE29" s="60" t="s">
        <v>590</v>
      </c>
      <c r="AF29" s="36">
        <v>1</v>
      </c>
      <c r="AG29" s="37"/>
      <c r="AH29" s="36">
        <v>1</v>
      </c>
      <c r="AI29" s="59"/>
      <c r="AJ29" s="59"/>
      <c r="AK29" s="58"/>
      <c r="AL29" s="59"/>
      <c r="AM29" s="59"/>
      <c r="AN29"/>
      <c r="AO29"/>
      <c r="AP29"/>
      <c r="AQ29"/>
      <c r="AR29"/>
      <c r="AS29" s="49"/>
      <c r="AT29" s="49"/>
    </row>
    <row r="30" spans="1:52" x14ac:dyDescent="0.3">
      <c r="A30" s="58"/>
      <c r="B30" s="59"/>
      <c r="C30" s="59"/>
      <c r="D30" s="59"/>
      <c r="E30" s="59"/>
      <c r="F30" s="59"/>
      <c r="H30" s="144"/>
      <c r="I30" s="60" t="s">
        <v>56</v>
      </c>
      <c r="J30" s="36">
        <v>3</v>
      </c>
      <c r="K30" s="37"/>
      <c r="L30" s="36">
        <v>3</v>
      </c>
      <c r="M30" s="49"/>
      <c r="O30"/>
      <c r="P30"/>
      <c r="Q30"/>
      <c r="S30" s="49"/>
      <c r="T30" s="49"/>
      <c r="Y30" s="144"/>
      <c r="Z30" s="144" t="s">
        <v>131</v>
      </c>
      <c r="AA30" s="36" t="s">
        <v>74</v>
      </c>
      <c r="AB30" s="36" t="s">
        <v>201</v>
      </c>
      <c r="AC30" s="60" t="s">
        <v>483</v>
      </c>
      <c r="AD30" s="60" t="s">
        <v>549</v>
      </c>
      <c r="AE30" s="60" t="s">
        <v>592</v>
      </c>
      <c r="AF30" s="36">
        <v>1</v>
      </c>
      <c r="AG30" s="37"/>
      <c r="AH30" s="36">
        <v>1</v>
      </c>
      <c r="AI30" s="59"/>
      <c r="AJ30" s="59"/>
      <c r="AK30" s="58"/>
      <c r="AL30" s="59"/>
      <c r="AM30" s="59"/>
      <c r="AN30"/>
      <c r="AO30"/>
      <c r="AP30" s="59"/>
      <c r="AQ30"/>
      <c r="AR30"/>
      <c r="AS30" s="49"/>
      <c r="AT30" s="49"/>
    </row>
    <row r="31" spans="1:52" x14ac:dyDescent="0.3">
      <c r="A31" s="58"/>
      <c r="B31" s="59"/>
      <c r="C31" s="59"/>
      <c r="D31" s="59"/>
      <c r="E31" s="59"/>
      <c r="F31" s="59"/>
      <c r="H31" s="144" t="s">
        <v>14</v>
      </c>
      <c r="I31" s="60" t="s">
        <v>52</v>
      </c>
      <c r="J31" s="36">
        <v>1</v>
      </c>
      <c r="K31" s="37"/>
      <c r="L31" s="36">
        <v>1</v>
      </c>
      <c r="M31" s="49"/>
      <c r="O31"/>
      <c r="P31"/>
      <c r="Q31"/>
      <c r="S31" s="49"/>
      <c r="T31" s="49"/>
      <c r="Y31" s="144"/>
      <c r="Z31" s="144"/>
      <c r="AA31" s="36" t="s">
        <v>593</v>
      </c>
      <c r="AB31" s="36" t="s">
        <v>258</v>
      </c>
      <c r="AC31" s="60" t="s">
        <v>277</v>
      </c>
      <c r="AD31" s="60" t="s">
        <v>549</v>
      </c>
      <c r="AE31" s="60" t="s">
        <v>594</v>
      </c>
      <c r="AF31" s="36">
        <v>1</v>
      </c>
      <c r="AG31" s="37"/>
      <c r="AH31" s="36">
        <v>1</v>
      </c>
      <c r="AI31" s="59"/>
      <c r="AJ31" s="59"/>
      <c r="AK31" s="58"/>
      <c r="AL31" s="59"/>
      <c r="AM31" s="59"/>
      <c r="AN31"/>
      <c r="AO31"/>
      <c r="AP31"/>
      <c r="AQ31"/>
      <c r="AR31"/>
      <c r="AS31" s="49"/>
      <c r="AT31" s="49"/>
    </row>
    <row r="32" spans="1:52" ht="15" customHeight="1" x14ac:dyDescent="0.3">
      <c r="A32" s="58"/>
      <c r="B32" s="59"/>
      <c r="C32" s="59"/>
      <c r="D32" s="59"/>
      <c r="E32" s="59"/>
      <c r="F32" s="59"/>
      <c r="H32" s="144"/>
      <c r="I32" s="60" t="s">
        <v>56</v>
      </c>
      <c r="J32" s="36">
        <v>1</v>
      </c>
      <c r="K32" s="37"/>
      <c r="L32" s="36">
        <v>1</v>
      </c>
      <c r="M32" s="49"/>
      <c r="S32" s="49"/>
      <c r="T32" s="49"/>
      <c r="Y32" s="144"/>
      <c r="Z32" s="60" t="s">
        <v>534</v>
      </c>
      <c r="AA32" s="36" t="s">
        <v>595</v>
      </c>
      <c r="AB32" s="36" t="s">
        <v>596</v>
      </c>
      <c r="AC32" s="60" t="s">
        <v>597</v>
      </c>
      <c r="AD32" s="60" t="s">
        <v>548</v>
      </c>
      <c r="AE32" s="60" t="s">
        <v>598</v>
      </c>
      <c r="AF32" s="36">
        <v>1</v>
      </c>
      <c r="AG32" s="37"/>
      <c r="AH32" s="36">
        <v>1</v>
      </c>
      <c r="AI32" s="59"/>
      <c r="AJ32" s="59"/>
      <c r="AK32" s="58"/>
      <c r="AL32" s="59"/>
      <c r="AM32" s="59"/>
      <c r="AN32" s="59"/>
      <c r="AO32" s="59"/>
      <c r="AP32" s="59"/>
      <c r="AQ32"/>
      <c r="AR32"/>
      <c r="AS32" s="49"/>
      <c r="AT32" s="49"/>
    </row>
    <row r="33" spans="1:46" x14ac:dyDescent="0.3">
      <c r="A33" s="58"/>
      <c r="B33" s="59"/>
      <c r="C33" s="59"/>
      <c r="D33" s="59"/>
      <c r="E33" s="59"/>
      <c r="F33" s="59"/>
      <c r="H33" s="144" t="s">
        <v>15</v>
      </c>
      <c r="I33" s="60" t="s">
        <v>36</v>
      </c>
      <c r="J33" s="36">
        <v>1</v>
      </c>
      <c r="K33" s="37"/>
      <c r="L33" s="36">
        <v>1</v>
      </c>
      <c r="M33" s="49"/>
      <c r="S33" s="49"/>
      <c r="T33" s="49"/>
      <c r="Y33" s="144" t="s">
        <v>11</v>
      </c>
      <c r="Z33" s="144" t="s">
        <v>388</v>
      </c>
      <c r="AA33" s="36" t="s">
        <v>393</v>
      </c>
      <c r="AB33" s="36" t="s">
        <v>599</v>
      </c>
      <c r="AC33" s="60" t="s">
        <v>405</v>
      </c>
      <c r="AD33" s="60" t="s">
        <v>584</v>
      </c>
      <c r="AE33" s="60" t="s">
        <v>600</v>
      </c>
      <c r="AF33" s="37"/>
      <c r="AG33" s="36">
        <v>1</v>
      </c>
      <c r="AH33" s="36">
        <v>1</v>
      </c>
      <c r="AI33" s="59"/>
      <c r="AJ33" s="59"/>
      <c r="AL33"/>
      <c r="AM33"/>
      <c r="AN33"/>
      <c r="AO33"/>
      <c r="AP33"/>
      <c r="AQ33"/>
      <c r="AR33"/>
      <c r="AS33" s="49"/>
      <c r="AT33" s="49"/>
    </row>
    <row r="34" spans="1:46" x14ac:dyDescent="0.3">
      <c r="A34" s="58"/>
      <c r="B34" s="59"/>
      <c r="C34" s="59"/>
      <c r="D34" s="59"/>
      <c r="E34" s="59"/>
      <c r="F34" s="59"/>
      <c r="H34" s="144"/>
      <c r="I34" s="60" t="s">
        <v>51</v>
      </c>
      <c r="J34" s="36">
        <v>1</v>
      </c>
      <c r="K34" s="37"/>
      <c r="L34" s="36">
        <v>1</v>
      </c>
      <c r="M34" s="49"/>
      <c r="S34" s="49"/>
      <c r="T34" s="49"/>
      <c r="Y34" s="144"/>
      <c r="Z34" s="144"/>
      <c r="AA34" s="36" t="s">
        <v>601</v>
      </c>
      <c r="AB34" s="36" t="s">
        <v>101</v>
      </c>
      <c r="AC34" s="60" t="s">
        <v>567</v>
      </c>
      <c r="AD34" s="60" t="s">
        <v>602</v>
      </c>
      <c r="AE34" s="60" t="s">
        <v>603</v>
      </c>
      <c r="AF34" s="36">
        <v>1</v>
      </c>
      <c r="AG34" s="37"/>
      <c r="AH34" s="36">
        <v>1</v>
      </c>
      <c r="AI34" s="59"/>
      <c r="AJ34" s="59"/>
      <c r="AL34"/>
      <c r="AM34"/>
      <c r="AN34"/>
      <c r="AO34"/>
      <c r="AP34"/>
      <c r="AQ34"/>
      <c r="AR34"/>
      <c r="AS34" s="49"/>
      <c r="AT34" s="49"/>
    </row>
    <row r="35" spans="1:46" x14ac:dyDescent="0.3">
      <c r="A35" s="58"/>
      <c r="B35" s="59"/>
      <c r="C35" s="59"/>
      <c r="D35" s="59"/>
      <c r="E35" s="59"/>
      <c r="F35" s="59"/>
      <c r="H35" s="144"/>
      <c r="I35" s="60" t="s">
        <v>56</v>
      </c>
      <c r="J35" s="36">
        <v>1</v>
      </c>
      <c r="K35" s="36">
        <v>1</v>
      </c>
      <c r="L35" s="36">
        <v>2</v>
      </c>
      <c r="M35" s="49"/>
      <c r="S35" s="49"/>
      <c r="T35" s="49"/>
      <c r="Y35" s="144"/>
      <c r="Z35" s="144" t="s">
        <v>145</v>
      </c>
      <c r="AA35" s="156" t="s">
        <v>517</v>
      </c>
      <c r="AB35" s="36" t="s">
        <v>264</v>
      </c>
      <c r="AC35" s="60" t="s">
        <v>567</v>
      </c>
      <c r="AD35" s="60" t="s">
        <v>567</v>
      </c>
      <c r="AE35" s="60" t="s">
        <v>604</v>
      </c>
      <c r="AF35" s="36">
        <v>1</v>
      </c>
      <c r="AG35" s="37"/>
      <c r="AH35" s="36">
        <v>1</v>
      </c>
      <c r="AI35" s="59"/>
      <c r="AJ35" s="59"/>
      <c r="AL35"/>
      <c r="AM35"/>
      <c r="AN35"/>
      <c r="AO35"/>
      <c r="AP35"/>
      <c r="AQ35"/>
      <c r="AR35"/>
      <c r="AS35" s="49"/>
      <c r="AT35" s="49"/>
    </row>
    <row r="36" spans="1:46" x14ac:dyDescent="0.3">
      <c r="A36" s="58"/>
      <c r="B36" s="59"/>
      <c r="C36" s="59"/>
      <c r="D36" s="59"/>
      <c r="E36" s="59"/>
      <c r="F36" s="59"/>
      <c r="H36" s="60" t="s">
        <v>16</v>
      </c>
      <c r="I36" s="60" t="s">
        <v>51</v>
      </c>
      <c r="J36" s="36">
        <v>6</v>
      </c>
      <c r="K36" s="37"/>
      <c r="L36" s="36">
        <v>6</v>
      </c>
      <c r="M36" s="49"/>
      <c r="S36" s="49"/>
      <c r="T36" s="49"/>
      <c r="Y36" s="144"/>
      <c r="Z36" s="144"/>
      <c r="AA36" s="156"/>
      <c r="AB36" s="36" t="s">
        <v>289</v>
      </c>
      <c r="AC36" s="60" t="s">
        <v>518</v>
      </c>
      <c r="AD36" s="60" t="s">
        <v>483</v>
      </c>
      <c r="AE36" s="60" t="s">
        <v>519</v>
      </c>
      <c r="AF36" s="36">
        <v>1</v>
      </c>
      <c r="AG36" s="37"/>
      <c r="AH36" s="36">
        <v>1</v>
      </c>
      <c r="AI36" s="59"/>
      <c r="AJ36" s="59"/>
      <c r="AL36"/>
      <c r="AM36"/>
      <c r="AN36"/>
      <c r="AO36"/>
      <c r="AP36"/>
      <c r="AQ36"/>
      <c r="AR36"/>
      <c r="AS36" s="49"/>
      <c r="AT36" s="49"/>
    </row>
    <row r="37" spans="1:46" x14ac:dyDescent="0.3">
      <c r="A37" s="58"/>
      <c r="B37" s="59"/>
      <c r="C37" s="59"/>
      <c r="D37" s="59"/>
      <c r="E37" s="59"/>
      <c r="F37" s="59"/>
      <c r="H37" s="145" t="s">
        <v>17</v>
      </c>
      <c r="I37" s="145"/>
      <c r="J37" s="57">
        <v>76</v>
      </c>
      <c r="K37" s="57">
        <v>5</v>
      </c>
      <c r="L37" s="57">
        <v>81</v>
      </c>
      <c r="M37" s="49"/>
      <c r="S37" s="49"/>
      <c r="T37" s="49"/>
      <c r="Y37" s="144"/>
      <c r="Z37" s="144"/>
      <c r="AA37" s="36" t="s">
        <v>605</v>
      </c>
      <c r="AB37" s="36" t="s">
        <v>606</v>
      </c>
      <c r="AC37" s="60" t="s">
        <v>195</v>
      </c>
      <c r="AD37" s="60" t="s">
        <v>567</v>
      </c>
      <c r="AE37" s="60" t="s">
        <v>607</v>
      </c>
      <c r="AF37" s="36">
        <v>1</v>
      </c>
      <c r="AG37" s="37"/>
      <c r="AH37" s="36">
        <v>1</v>
      </c>
      <c r="AI37" s="59"/>
      <c r="AJ37" s="59"/>
      <c r="AL37"/>
      <c r="AM37"/>
      <c r="AN37"/>
      <c r="AO37"/>
      <c r="AP37"/>
      <c r="AQ37"/>
      <c r="AR37"/>
      <c r="AS37" s="49"/>
      <c r="AT37" s="49"/>
    </row>
    <row r="38" spans="1:46" x14ac:dyDescent="0.3">
      <c r="K38"/>
      <c r="L38"/>
      <c r="M38" s="49"/>
      <c r="S38" s="49"/>
      <c r="T38" s="49"/>
      <c r="Y38" s="144"/>
      <c r="Z38" s="60" t="s">
        <v>133</v>
      </c>
      <c r="AA38" s="36" t="s">
        <v>608</v>
      </c>
      <c r="AB38" s="36" t="s">
        <v>302</v>
      </c>
      <c r="AC38" s="60" t="s">
        <v>518</v>
      </c>
      <c r="AD38" s="60" t="s">
        <v>549</v>
      </c>
      <c r="AE38" s="60" t="s">
        <v>609</v>
      </c>
      <c r="AF38" s="36">
        <v>1</v>
      </c>
      <c r="AG38" s="37"/>
      <c r="AH38" s="36">
        <v>1</v>
      </c>
      <c r="AI38" s="59"/>
      <c r="AJ38" s="59"/>
      <c r="AL38"/>
      <c r="AM38"/>
      <c r="AN38"/>
      <c r="AO38"/>
      <c r="AP38"/>
      <c r="AQ38"/>
      <c r="AR38"/>
      <c r="AS38" s="49"/>
      <c r="AT38" s="49"/>
    </row>
    <row r="39" spans="1:46" x14ac:dyDescent="0.3">
      <c r="K39"/>
      <c r="L39"/>
      <c r="M39" s="49"/>
      <c r="S39" s="49"/>
      <c r="T39" s="49"/>
      <c r="Y39" s="144" t="s">
        <v>12</v>
      </c>
      <c r="Z39" s="60" t="s">
        <v>449</v>
      </c>
      <c r="AA39" s="36" t="s">
        <v>520</v>
      </c>
      <c r="AB39" s="36" t="s">
        <v>521</v>
      </c>
      <c r="AC39" s="60" t="s">
        <v>522</v>
      </c>
      <c r="AD39" s="60" t="s">
        <v>483</v>
      </c>
      <c r="AE39" s="60" t="s">
        <v>523</v>
      </c>
      <c r="AF39" s="36">
        <v>1</v>
      </c>
      <c r="AG39" s="37"/>
      <c r="AH39" s="36">
        <v>1</v>
      </c>
      <c r="AI39" s="59"/>
      <c r="AJ39" s="59"/>
      <c r="AL39"/>
      <c r="AM39"/>
      <c r="AN39"/>
      <c r="AO39"/>
      <c r="AR39" s="49"/>
      <c r="AS39" s="49"/>
      <c r="AT39" s="49"/>
    </row>
    <row r="40" spans="1:46" x14ac:dyDescent="0.3">
      <c r="K40"/>
      <c r="L40"/>
      <c r="M40" s="49"/>
      <c r="R40" s="49"/>
      <c r="S40" s="49"/>
      <c r="T40" s="49"/>
      <c r="Y40" s="144"/>
      <c r="Z40" s="60" t="s">
        <v>134</v>
      </c>
      <c r="AA40" s="36" t="s">
        <v>524</v>
      </c>
      <c r="AB40" s="36" t="s">
        <v>525</v>
      </c>
      <c r="AC40" s="60" t="s">
        <v>317</v>
      </c>
      <c r="AD40" s="60" t="s">
        <v>500</v>
      </c>
      <c r="AE40" s="60" t="s">
        <v>526</v>
      </c>
      <c r="AF40" s="36">
        <v>1</v>
      </c>
      <c r="AG40" s="37"/>
      <c r="AH40" s="36">
        <v>1</v>
      </c>
      <c r="AI40" s="59"/>
      <c r="AJ40" s="59"/>
      <c r="AL40"/>
      <c r="AM40"/>
      <c r="AN40"/>
      <c r="AO40"/>
      <c r="AR40" s="49"/>
      <c r="AS40" s="49"/>
      <c r="AT40" s="49"/>
    </row>
    <row r="41" spans="1:46" x14ac:dyDescent="0.3">
      <c r="K41"/>
      <c r="L41"/>
      <c r="M41" s="49"/>
      <c r="R41" s="49"/>
      <c r="S41" s="49"/>
      <c r="T41" s="49"/>
      <c r="Y41" s="144" t="s">
        <v>13</v>
      </c>
      <c r="Z41" s="60" t="s">
        <v>136</v>
      </c>
      <c r="AA41" s="36" t="s">
        <v>359</v>
      </c>
      <c r="AB41" s="36" t="s">
        <v>552</v>
      </c>
      <c r="AC41" s="60" t="s">
        <v>518</v>
      </c>
      <c r="AD41" s="60" t="s">
        <v>571</v>
      </c>
      <c r="AE41" s="60" t="s">
        <v>610</v>
      </c>
      <c r="AF41" s="36">
        <v>1</v>
      </c>
      <c r="AG41" s="37"/>
      <c r="AH41" s="36">
        <v>1</v>
      </c>
      <c r="AI41" s="59"/>
      <c r="AJ41" s="59"/>
      <c r="AL41"/>
      <c r="AM41"/>
      <c r="AN41"/>
      <c r="AO41"/>
      <c r="AR41" s="49"/>
      <c r="AS41" s="49"/>
      <c r="AT41" s="49"/>
    </row>
    <row r="42" spans="1:46" x14ac:dyDescent="0.3">
      <c r="K42"/>
      <c r="L42"/>
      <c r="M42" s="49"/>
      <c r="R42" s="49"/>
      <c r="S42" s="49"/>
      <c r="T42" s="49"/>
      <c r="Y42" s="144"/>
      <c r="Z42" s="60" t="s">
        <v>137</v>
      </c>
      <c r="AA42" s="36" t="s">
        <v>611</v>
      </c>
      <c r="AB42" s="36" t="s">
        <v>612</v>
      </c>
      <c r="AC42" s="60" t="s">
        <v>613</v>
      </c>
      <c r="AD42" s="60" t="s">
        <v>567</v>
      </c>
      <c r="AE42" s="60" t="s">
        <v>614</v>
      </c>
      <c r="AF42" s="36">
        <v>1</v>
      </c>
      <c r="AG42" s="37"/>
      <c r="AH42" s="36">
        <v>1</v>
      </c>
      <c r="AI42" s="59"/>
      <c r="AJ42" s="59"/>
      <c r="AL42"/>
      <c r="AM42"/>
      <c r="AN42"/>
      <c r="AO42"/>
      <c r="AR42" s="49"/>
      <c r="AS42" s="49"/>
      <c r="AT42" s="49"/>
    </row>
    <row r="43" spans="1:46" x14ac:dyDescent="0.3">
      <c r="K43"/>
      <c r="L43"/>
      <c r="M43" s="49"/>
      <c r="R43" s="49"/>
      <c r="S43" s="49"/>
      <c r="T43" s="49"/>
      <c r="Y43" s="60" t="s">
        <v>15</v>
      </c>
      <c r="Z43" s="60" t="s">
        <v>543</v>
      </c>
      <c r="AA43" s="36" t="s">
        <v>615</v>
      </c>
      <c r="AB43" s="36" t="s">
        <v>616</v>
      </c>
      <c r="AC43" s="60" t="s">
        <v>617</v>
      </c>
      <c r="AD43" s="60" t="s">
        <v>554</v>
      </c>
      <c r="AE43" s="60" t="s">
        <v>618</v>
      </c>
      <c r="AF43" s="36">
        <v>1</v>
      </c>
      <c r="AG43" s="37"/>
      <c r="AH43" s="36">
        <v>1</v>
      </c>
      <c r="AI43" s="59"/>
      <c r="AJ43" s="59"/>
      <c r="AL43"/>
      <c r="AM43"/>
      <c r="AN43"/>
      <c r="AO43"/>
      <c r="AR43" s="49"/>
      <c r="AS43" s="49"/>
      <c r="AT43" s="49"/>
    </row>
    <row r="44" spans="1:46" x14ac:dyDescent="0.3">
      <c r="K44"/>
      <c r="L44"/>
      <c r="M44" s="49"/>
      <c r="R44" s="49"/>
      <c r="S44" s="49"/>
      <c r="T44" s="49"/>
      <c r="Y44" s="153" t="s">
        <v>16</v>
      </c>
      <c r="Z44" s="36" t="s">
        <v>140</v>
      </c>
      <c r="AA44" s="36" t="s">
        <v>375</v>
      </c>
      <c r="AB44" s="36" t="s">
        <v>224</v>
      </c>
      <c r="AC44" s="36" t="s">
        <v>346</v>
      </c>
      <c r="AD44" s="36" t="s">
        <v>506</v>
      </c>
      <c r="AE44" s="60" t="s">
        <v>619</v>
      </c>
      <c r="AF44" s="36">
        <v>1</v>
      </c>
      <c r="AG44" s="37"/>
      <c r="AH44" s="36">
        <v>1</v>
      </c>
      <c r="AI44" s="59"/>
      <c r="AJ44" s="59"/>
      <c r="AL44"/>
      <c r="AM44"/>
      <c r="AN44"/>
      <c r="AO44"/>
      <c r="AR44" s="49"/>
      <c r="AS44" s="49"/>
      <c r="AT44" s="49"/>
    </row>
    <row r="45" spans="1:46" x14ac:dyDescent="0.3">
      <c r="K45"/>
      <c r="L45"/>
      <c r="M45" s="49"/>
      <c r="R45" s="49"/>
      <c r="S45" s="49"/>
      <c r="T45" s="49"/>
      <c r="Y45" s="154"/>
      <c r="Z45" s="36" t="s">
        <v>143</v>
      </c>
      <c r="AA45" s="36" t="s">
        <v>620</v>
      </c>
      <c r="AB45" s="36" t="s">
        <v>621</v>
      </c>
      <c r="AC45" s="36" t="s">
        <v>622</v>
      </c>
      <c r="AD45" s="36" t="s">
        <v>567</v>
      </c>
      <c r="AE45" s="60" t="s">
        <v>623</v>
      </c>
      <c r="AF45" s="36">
        <v>1</v>
      </c>
      <c r="AG45" s="37"/>
      <c r="AH45" s="36">
        <v>1</v>
      </c>
      <c r="AI45" s="59"/>
      <c r="AJ45" s="59"/>
      <c r="AL45"/>
      <c r="AM45"/>
      <c r="AN45"/>
      <c r="AO45"/>
      <c r="AR45" s="49"/>
      <c r="AS45" s="49"/>
      <c r="AT45" s="49"/>
    </row>
    <row r="46" spans="1:46" x14ac:dyDescent="0.3">
      <c r="M46" s="49"/>
      <c r="R46" s="49"/>
      <c r="S46" s="49"/>
      <c r="T46" s="49"/>
      <c r="Y46" s="154"/>
      <c r="Z46" s="153" t="s">
        <v>144</v>
      </c>
      <c r="AA46" s="36" t="s">
        <v>624</v>
      </c>
      <c r="AB46" s="36" t="s">
        <v>625</v>
      </c>
      <c r="AC46" s="36" t="s">
        <v>626</v>
      </c>
      <c r="AD46" s="36" t="s">
        <v>627</v>
      </c>
      <c r="AE46" s="60" t="s">
        <v>628</v>
      </c>
      <c r="AF46" s="36">
        <v>1</v>
      </c>
      <c r="AG46" s="37"/>
      <c r="AH46" s="36">
        <v>1</v>
      </c>
      <c r="AI46" s="59"/>
      <c r="AJ46" s="59"/>
      <c r="AL46"/>
      <c r="AM46"/>
      <c r="AN46"/>
      <c r="AO46"/>
      <c r="AR46" s="49"/>
      <c r="AS46" s="49"/>
      <c r="AT46" s="49"/>
    </row>
    <row r="47" spans="1:46" x14ac:dyDescent="0.3">
      <c r="M47" s="49"/>
      <c r="R47" s="49"/>
      <c r="S47" s="49"/>
      <c r="T47" s="49"/>
      <c r="Y47" s="154"/>
      <c r="Z47" s="154"/>
      <c r="AA47" s="36" t="s">
        <v>629</v>
      </c>
      <c r="AB47" s="36" t="s">
        <v>630</v>
      </c>
      <c r="AC47" s="36" t="s">
        <v>631</v>
      </c>
      <c r="AD47" s="36" t="s">
        <v>632</v>
      </c>
      <c r="AE47" s="60" t="s">
        <v>633</v>
      </c>
      <c r="AF47" s="36">
        <v>1</v>
      </c>
      <c r="AG47" s="37"/>
      <c r="AH47" s="36">
        <v>1</v>
      </c>
      <c r="AI47" s="59"/>
      <c r="AJ47" s="59"/>
      <c r="AL47"/>
      <c r="AM47"/>
      <c r="AN47"/>
      <c r="AO47"/>
      <c r="AR47" s="49"/>
      <c r="AS47" s="49"/>
      <c r="AT47" s="49"/>
    </row>
    <row r="48" spans="1:46" x14ac:dyDescent="0.3">
      <c r="M48" s="49"/>
      <c r="R48" s="49"/>
      <c r="S48" s="49"/>
      <c r="T48" s="49"/>
      <c r="Y48" s="154"/>
      <c r="Z48" s="154"/>
      <c r="AA48" s="36" t="s">
        <v>634</v>
      </c>
      <c r="AB48" s="36" t="s">
        <v>635</v>
      </c>
      <c r="AC48" s="36" t="s">
        <v>284</v>
      </c>
      <c r="AD48" s="36" t="s">
        <v>567</v>
      </c>
      <c r="AE48" s="60" t="s">
        <v>636</v>
      </c>
      <c r="AF48" s="36">
        <v>1</v>
      </c>
      <c r="AG48" s="37"/>
      <c r="AH48" s="36">
        <v>1</v>
      </c>
      <c r="AI48" s="59"/>
      <c r="AJ48" s="59"/>
      <c r="AL48"/>
      <c r="AM48"/>
      <c r="AN48"/>
      <c r="AO48"/>
      <c r="AR48" s="49"/>
    </row>
    <row r="49" spans="13:44" x14ac:dyDescent="0.3">
      <c r="M49" s="49"/>
      <c r="R49" s="49"/>
      <c r="S49" s="49"/>
      <c r="T49" s="49"/>
      <c r="Y49" s="155"/>
      <c r="Z49" s="155"/>
      <c r="AA49" s="36" t="s">
        <v>637</v>
      </c>
      <c r="AB49" s="36" t="s">
        <v>638</v>
      </c>
      <c r="AC49" s="36" t="s">
        <v>591</v>
      </c>
      <c r="AD49" s="36" t="s">
        <v>567</v>
      </c>
      <c r="AE49" s="60" t="s">
        <v>639</v>
      </c>
      <c r="AF49" s="36">
        <v>1</v>
      </c>
      <c r="AG49" s="37"/>
      <c r="AH49" s="36">
        <v>1</v>
      </c>
      <c r="AI49" s="59"/>
      <c r="AJ49" s="59"/>
      <c r="AL49"/>
      <c r="AM49"/>
      <c r="AN49"/>
      <c r="AO49"/>
      <c r="AR49" s="49"/>
    </row>
    <row r="50" spans="13:44" x14ac:dyDescent="0.3">
      <c r="M50" s="49"/>
      <c r="R50" s="49"/>
      <c r="S50" s="49"/>
      <c r="T50" s="49"/>
      <c r="Y50" s="57" t="s">
        <v>17</v>
      </c>
      <c r="Z50" s="57"/>
      <c r="AA50" s="57"/>
      <c r="AB50" s="57"/>
      <c r="AC50" s="57"/>
      <c r="AD50" s="57"/>
      <c r="AE50" s="57"/>
      <c r="AF50" s="57">
        <v>45</v>
      </c>
      <c r="AG50" s="57">
        <v>2</v>
      </c>
      <c r="AH50" s="57">
        <v>47</v>
      </c>
      <c r="AI50" s="59"/>
      <c r="AJ50" s="59"/>
      <c r="AK50" s="49"/>
      <c r="AL50"/>
      <c r="AM50"/>
      <c r="AN50"/>
      <c r="AO50"/>
      <c r="AR50" s="49"/>
    </row>
    <row r="51" spans="13:44" x14ac:dyDescent="0.3">
      <c r="M51" s="49"/>
      <c r="R51" s="49"/>
      <c r="S51" s="49"/>
      <c r="T51" s="49"/>
      <c r="AI51" s="59"/>
      <c r="AJ51" s="59"/>
      <c r="AK51" s="49"/>
      <c r="AL51"/>
      <c r="AM51"/>
      <c r="AN51"/>
      <c r="AO51"/>
      <c r="AR51" s="49"/>
    </row>
    <row r="52" spans="13:44" x14ac:dyDescent="0.3">
      <c r="M52" s="49"/>
      <c r="R52" s="49"/>
      <c r="S52" s="49"/>
      <c r="T52" s="49"/>
      <c r="AI52" s="59"/>
      <c r="AJ52" s="59"/>
      <c r="AK52" s="49"/>
      <c r="AL52" s="80"/>
      <c r="AM52"/>
      <c r="AN52"/>
      <c r="AO52"/>
      <c r="AR52" s="49"/>
    </row>
    <row r="53" spans="13:44" x14ac:dyDescent="0.3">
      <c r="M53" s="49"/>
      <c r="S53" s="49"/>
      <c r="T53" s="49"/>
      <c r="AI53" s="59"/>
      <c r="AJ53" s="59"/>
      <c r="AK53" s="49"/>
      <c r="AO53" s="80"/>
      <c r="AP53"/>
      <c r="AQ53"/>
      <c r="AR53"/>
    </row>
    <row r="54" spans="13:44" x14ac:dyDescent="0.3">
      <c r="M54" s="49"/>
      <c r="S54" s="49"/>
      <c r="T54" s="49"/>
      <c r="AI54" s="59"/>
      <c r="AJ54" s="59"/>
      <c r="AK54" s="49"/>
      <c r="AO54" s="80"/>
      <c r="AP54"/>
      <c r="AQ54"/>
      <c r="AR54"/>
    </row>
    <row r="55" spans="13:44" x14ac:dyDescent="0.3">
      <c r="M55" s="49"/>
      <c r="S55" s="49"/>
      <c r="T55" s="49"/>
      <c r="AI55" s="59"/>
      <c r="AJ55" s="59"/>
      <c r="AK55" s="49"/>
      <c r="AO55" s="80"/>
      <c r="AP55"/>
      <c r="AQ55"/>
      <c r="AR55"/>
    </row>
    <row r="56" spans="13:44" x14ac:dyDescent="0.3">
      <c r="M56" s="49"/>
      <c r="S56" s="49"/>
      <c r="T56" s="49"/>
      <c r="AI56" s="59"/>
      <c r="AJ56" s="59"/>
      <c r="AK56" s="49"/>
      <c r="AO56" s="80"/>
      <c r="AP56"/>
      <c r="AQ56"/>
      <c r="AR56"/>
    </row>
    <row r="57" spans="13:44" x14ac:dyDescent="0.3">
      <c r="M57" s="49"/>
      <c r="S57" s="49"/>
      <c r="T57" s="49"/>
      <c r="AI57" s="59"/>
      <c r="AJ57" s="59"/>
      <c r="AK57" s="49"/>
      <c r="AO57" s="80"/>
      <c r="AP57"/>
      <c r="AQ57"/>
      <c r="AR57"/>
    </row>
    <row r="58" spans="13:44" x14ac:dyDescent="0.3">
      <c r="M58" s="49"/>
      <c r="AI58" s="59"/>
      <c r="AJ58" s="59"/>
      <c r="AK58" s="49"/>
      <c r="AO58" s="80"/>
      <c r="AP58"/>
      <c r="AQ58"/>
      <c r="AR58"/>
    </row>
    <row r="59" spans="13:44" x14ac:dyDescent="0.3">
      <c r="M59" s="49"/>
      <c r="AI59" s="59"/>
      <c r="AJ59" s="59"/>
      <c r="AK59" s="49"/>
      <c r="AO59" s="80"/>
      <c r="AP59"/>
      <c r="AQ59"/>
      <c r="AR59"/>
    </row>
    <row r="60" spans="13:44" x14ac:dyDescent="0.3">
      <c r="M60" s="49"/>
      <c r="AI60" s="59"/>
      <c r="AJ60" s="59"/>
      <c r="AK60" s="49"/>
      <c r="AO60" s="80"/>
      <c r="AP60"/>
      <c r="AQ60"/>
      <c r="AR60"/>
    </row>
    <row r="61" spans="13:44" x14ac:dyDescent="0.3">
      <c r="M61" s="49"/>
      <c r="AI61" s="59"/>
      <c r="AJ61" s="59"/>
      <c r="AK61" s="49"/>
      <c r="AO61" s="80"/>
      <c r="AP61"/>
      <c r="AQ61"/>
      <c r="AR61"/>
    </row>
    <row r="62" spans="13:44" x14ac:dyDescent="0.3">
      <c r="M62" s="49"/>
      <c r="AI62" s="59"/>
      <c r="AJ62" s="59"/>
      <c r="AK62" s="49"/>
      <c r="AO62" s="80"/>
      <c r="AP62"/>
      <c r="AQ62"/>
      <c r="AR62"/>
    </row>
    <row r="63" spans="13:44" x14ac:dyDescent="0.3">
      <c r="M63" s="49"/>
      <c r="AI63" s="59"/>
      <c r="AJ63" s="59"/>
      <c r="AK63" s="49"/>
      <c r="AO63" s="80"/>
      <c r="AP63"/>
      <c r="AQ63"/>
      <c r="AR63"/>
    </row>
    <row r="64" spans="13:44" x14ac:dyDescent="0.3">
      <c r="M64" s="49"/>
      <c r="AI64" s="59"/>
      <c r="AJ64" s="59"/>
      <c r="AK64" s="49"/>
      <c r="AO64" s="80"/>
      <c r="AP64"/>
      <c r="AQ64"/>
      <c r="AR64"/>
    </row>
    <row r="65" spans="13:44" x14ac:dyDescent="0.3">
      <c r="M65" s="49"/>
      <c r="AI65" s="59"/>
      <c r="AJ65" s="59"/>
      <c r="AK65" s="49"/>
      <c r="AO65" s="80"/>
      <c r="AP65"/>
      <c r="AQ65"/>
      <c r="AR65"/>
    </row>
    <row r="66" spans="13:44" x14ac:dyDescent="0.3">
      <c r="M66" s="49"/>
      <c r="AI66" s="59"/>
      <c r="AJ66" s="59"/>
      <c r="AK66" s="49"/>
      <c r="AO66" s="80"/>
      <c r="AP66"/>
      <c r="AQ66"/>
      <c r="AR66"/>
    </row>
    <row r="67" spans="13:44" x14ac:dyDescent="0.3">
      <c r="M67" s="49"/>
      <c r="AI67" s="59"/>
      <c r="AJ67" s="59"/>
      <c r="AK67" s="49"/>
      <c r="AO67" s="80"/>
      <c r="AP67"/>
      <c r="AQ67"/>
      <c r="AR67"/>
    </row>
    <row r="68" spans="13:44" x14ac:dyDescent="0.3">
      <c r="M68" s="49"/>
      <c r="AI68" s="59"/>
      <c r="AJ68" s="59"/>
      <c r="AK68" s="49"/>
      <c r="AO68" s="80"/>
      <c r="AP68"/>
      <c r="AQ68"/>
      <c r="AR68"/>
    </row>
    <row r="69" spans="13:44" x14ac:dyDescent="0.3">
      <c r="AI69" s="59"/>
      <c r="AJ69" s="59"/>
      <c r="AK69" s="49"/>
      <c r="AQ69" s="80"/>
      <c r="AR69"/>
    </row>
    <row r="70" spans="13:44" x14ac:dyDescent="0.3">
      <c r="AI70" s="59"/>
      <c r="AJ70" s="59"/>
      <c r="AK70" s="49"/>
      <c r="AQ70" s="80"/>
      <c r="AR70"/>
    </row>
    <row r="71" spans="13:44" x14ac:dyDescent="0.3">
      <c r="AI71" s="59"/>
      <c r="AJ71" s="59"/>
      <c r="AK71" s="49"/>
      <c r="AQ71" s="80"/>
      <c r="AR71"/>
    </row>
    <row r="72" spans="13:44" x14ac:dyDescent="0.3">
      <c r="AI72" s="59"/>
      <c r="AJ72" s="59"/>
      <c r="AR72"/>
    </row>
    <row r="73" spans="13:44" x14ac:dyDescent="0.3">
      <c r="AI73" s="59"/>
      <c r="AJ73" s="59"/>
    </row>
    <row r="74" spans="13:44" x14ac:dyDescent="0.3">
      <c r="AI74" s="59"/>
      <c r="AJ74" s="59"/>
    </row>
    <row r="75" spans="13:44" x14ac:dyDescent="0.3">
      <c r="AI75" s="59"/>
      <c r="AJ75" s="59"/>
    </row>
    <row r="76" spans="13:44" x14ac:dyDescent="0.3">
      <c r="AI76" s="59"/>
      <c r="AJ76" s="59"/>
    </row>
    <row r="77" spans="13:44" x14ac:dyDescent="0.3">
      <c r="AI77" s="59"/>
      <c r="AJ77" s="59"/>
    </row>
    <row r="78" spans="13:44" x14ac:dyDescent="0.3">
      <c r="AI78" s="59"/>
      <c r="AJ78" s="59"/>
    </row>
    <row r="79" spans="13:44" x14ac:dyDescent="0.3">
      <c r="AI79" s="59"/>
      <c r="AJ79" s="59"/>
    </row>
    <row r="80" spans="13:44" x14ac:dyDescent="0.3">
      <c r="AI80" s="59"/>
      <c r="AJ80" s="59"/>
    </row>
    <row r="81" spans="35:36" x14ac:dyDescent="0.3">
      <c r="AI81" s="59"/>
      <c r="AJ81" s="59"/>
    </row>
    <row r="82" spans="35:36" x14ac:dyDescent="0.3">
      <c r="AI82" s="59"/>
      <c r="AJ82" s="59"/>
    </row>
    <row r="83" spans="35:36" x14ac:dyDescent="0.3">
      <c r="AI83" s="59"/>
      <c r="AJ83" s="59"/>
    </row>
    <row r="84" spans="35:36" x14ac:dyDescent="0.3">
      <c r="AI84" s="59"/>
      <c r="AJ84" s="59"/>
    </row>
    <row r="85" spans="35:36" x14ac:dyDescent="0.3">
      <c r="AI85" s="59"/>
      <c r="AJ85" s="59"/>
    </row>
    <row r="86" spans="35:36" x14ac:dyDescent="0.3">
      <c r="AI86" s="59"/>
      <c r="AJ86" s="59"/>
    </row>
    <row r="87" spans="35:36" x14ac:dyDescent="0.3">
      <c r="AI87" s="59"/>
      <c r="AJ87" s="59"/>
    </row>
    <row r="88" spans="35:36" x14ac:dyDescent="0.3">
      <c r="AI88" s="59"/>
      <c r="AJ88" s="59"/>
    </row>
    <row r="89" spans="35:36" x14ac:dyDescent="0.3">
      <c r="AI89" s="59"/>
      <c r="AJ89" s="59"/>
    </row>
    <row r="90" spans="35:36" x14ac:dyDescent="0.3">
      <c r="AI90" s="59"/>
      <c r="AJ90" s="59"/>
    </row>
    <row r="91" spans="35:36" x14ac:dyDescent="0.3">
      <c r="AI91" s="59"/>
      <c r="AJ91" s="59"/>
    </row>
    <row r="92" spans="35:36" x14ac:dyDescent="0.3">
      <c r="AI92" s="59"/>
      <c r="AJ92" s="59"/>
    </row>
    <row r="93" spans="35:36" x14ac:dyDescent="0.3">
      <c r="AI93" s="59"/>
      <c r="AJ93" s="59"/>
    </row>
    <row r="94" spans="35:36" x14ac:dyDescent="0.3">
      <c r="AI94" s="59"/>
      <c r="AJ94" s="59"/>
    </row>
    <row r="95" spans="35:36" x14ac:dyDescent="0.3">
      <c r="AI95" s="59"/>
      <c r="AJ95" s="59"/>
    </row>
    <row r="96" spans="35:36" x14ac:dyDescent="0.3">
      <c r="AI96" s="59"/>
      <c r="AJ96" s="59"/>
    </row>
    <row r="97" spans="35:36" x14ac:dyDescent="0.3">
      <c r="AI97" s="59"/>
      <c r="AJ97" s="59"/>
    </row>
    <row r="98" spans="35:36" x14ac:dyDescent="0.3">
      <c r="AI98" s="59"/>
      <c r="AJ98" s="59"/>
    </row>
    <row r="99" spans="35:36" x14ac:dyDescent="0.3">
      <c r="AI99" s="59"/>
      <c r="AJ99" s="59"/>
    </row>
    <row r="100" spans="35:36" x14ac:dyDescent="0.3">
      <c r="AI100" s="59"/>
      <c r="AJ100" s="59"/>
    </row>
    <row r="101" spans="35:36" x14ac:dyDescent="0.3">
      <c r="AI101" s="59"/>
      <c r="AJ101" s="59"/>
    </row>
    <row r="102" spans="35:36" x14ac:dyDescent="0.3">
      <c r="AI102" s="59"/>
      <c r="AJ102" s="59"/>
    </row>
  </sheetData>
  <mergeCells count="46">
    <mergeCell ref="AS3:AS4"/>
    <mergeCell ref="AS6:AS7"/>
    <mergeCell ref="AS8:AS10"/>
    <mergeCell ref="AS11:AS15"/>
    <mergeCell ref="AS16:AS18"/>
    <mergeCell ref="Y17:Y22"/>
    <mergeCell ref="Z17:Z21"/>
    <mergeCell ref="AS20:AS21"/>
    <mergeCell ref="AS23:AS24"/>
    <mergeCell ref="AS26:AT26"/>
    <mergeCell ref="AA26:AA27"/>
    <mergeCell ref="Y23:Y32"/>
    <mergeCell ref="Z26:Z28"/>
    <mergeCell ref="Z30:Z31"/>
    <mergeCell ref="Z23:Z24"/>
    <mergeCell ref="Y39:Y40"/>
    <mergeCell ref="Y41:Y42"/>
    <mergeCell ref="Y44:Y49"/>
    <mergeCell ref="Z46:Z49"/>
    <mergeCell ref="AA35:AA36"/>
    <mergeCell ref="Y33:Y38"/>
    <mergeCell ref="Z35:Z37"/>
    <mergeCell ref="Z33:Z34"/>
    <mergeCell ref="Y3:Y5"/>
    <mergeCell ref="Z3:Z5"/>
    <mergeCell ref="Y7:Y14"/>
    <mergeCell ref="Z7:Z13"/>
    <mergeCell ref="H33:H35"/>
    <mergeCell ref="H4:H5"/>
    <mergeCell ref="H7:H9"/>
    <mergeCell ref="H10:H11"/>
    <mergeCell ref="H12:H13"/>
    <mergeCell ref="S22:S23"/>
    <mergeCell ref="S25:S27"/>
    <mergeCell ref="S5:S6"/>
    <mergeCell ref="S9:S10"/>
    <mergeCell ref="S11:S16"/>
    <mergeCell ref="S17:S19"/>
    <mergeCell ref="S20:S21"/>
    <mergeCell ref="H37:I37"/>
    <mergeCell ref="H14:H16"/>
    <mergeCell ref="H17:H19"/>
    <mergeCell ref="H20:H22"/>
    <mergeCell ref="H23:H26"/>
    <mergeCell ref="H27:H30"/>
    <mergeCell ref="H31:H32"/>
  </mergeCells>
  <pageMargins left="0.7" right="0.7" top="0.75" bottom="0.75" header="0.3" footer="0.3"/>
  <pageSetup orientation="portrait" r:id="rId1"/>
  <ignoredErrors>
    <ignoredError sqref="D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6"/>
  <sheetViews>
    <sheetView workbookViewId="0">
      <selection activeCell="Q29" sqref="Q29"/>
    </sheetView>
  </sheetViews>
  <sheetFormatPr baseColWidth="10" defaultColWidth="11.44140625" defaultRowHeight="14.4" x14ac:dyDescent="0.3"/>
  <cols>
    <col min="1" max="1" width="16.6640625" style="80" customWidth="1"/>
    <col min="2" max="2" width="7.44140625" style="80" bestFit="1" customWidth="1"/>
    <col min="3" max="3" width="5.5546875" style="80" bestFit="1" customWidth="1"/>
    <col min="4" max="4" width="10.6640625" style="80" bestFit="1" customWidth="1"/>
    <col min="5" max="5" width="8.33203125" style="80" bestFit="1" customWidth="1"/>
    <col min="6" max="6" width="13.6640625" style="80" customWidth="1"/>
    <col min="7" max="7" width="11.44140625" style="80"/>
    <col min="8" max="8" width="15.6640625" style="80" customWidth="1"/>
    <col min="9" max="9" width="26" style="80" customWidth="1"/>
    <col min="10" max="10" width="5.44140625" style="80" bestFit="1" customWidth="1"/>
    <col min="11" max="11" width="9.33203125" style="80" bestFit="1" customWidth="1"/>
    <col min="12" max="12" width="5.44140625" style="80" bestFit="1" customWidth="1"/>
    <col min="13" max="14" width="11.44140625" style="80"/>
    <col min="15" max="15" width="5.44140625" style="80" bestFit="1" customWidth="1"/>
    <col min="16" max="16" width="9.33203125" style="80" bestFit="1" customWidth="1"/>
    <col min="17" max="17" width="11.5546875" style="80" bestFit="1" customWidth="1"/>
    <col min="18" max="19" width="11.44140625" style="80"/>
    <col min="20" max="20" width="40.33203125" style="80" customWidth="1"/>
    <col min="21" max="21" width="5.44140625" style="80" bestFit="1" customWidth="1"/>
    <col min="22" max="22" width="9.33203125" style="80" bestFit="1" customWidth="1"/>
    <col min="23" max="23" width="5.44140625" style="80" bestFit="1" customWidth="1"/>
    <col min="24" max="25" width="11.44140625" style="80"/>
    <col min="26" max="26" width="39.109375" style="80" customWidth="1"/>
    <col min="27" max="27" width="16.88671875" style="80" customWidth="1"/>
    <col min="28" max="28" width="12.5546875" style="49" customWidth="1"/>
    <col min="29" max="30" width="11.44140625" style="80"/>
    <col min="31" max="31" width="34" style="80" customWidth="1"/>
    <col min="32" max="32" width="5.44140625" style="80" bestFit="1" customWidth="1"/>
    <col min="33" max="33" width="9.33203125" style="80" bestFit="1" customWidth="1"/>
    <col min="34" max="34" width="5.44140625" style="80" bestFit="1" customWidth="1"/>
    <col min="35" max="35" width="11.44140625" style="80"/>
    <col min="36" max="36" width="14.6640625" style="80" customWidth="1"/>
    <col min="37" max="37" width="5.44140625" style="80" bestFit="1" customWidth="1"/>
    <col min="38" max="38" width="7.6640625" style="80" bestFit="1" customWidth="1"/>
    <col min="39" max="39" width="5.44140625" style="80" bestFit="1" customWidth="1"/>
    <col min="40" max="41" width="9.33203125" style="49" bestFit="1" customWidth="1"/>
    <col min="42" max="42" width="11.109375" style="80" bestFit="1" customWidth="1"/>
    <col min="43" max="44" width="11.44140625" style="80"/>
    <col min="45" max="45" width="41.44140625" style="80" customWidth="1"/>
    <col min="46" max="46" width="5.44140625" style="80" bestFit="1" customWidth="1"/>
    <col min="47" max="47" width="7.6640625" style="80" bestFit="1" customWidth="1"/>
    <col min="48" max="48" width="5.44140625" style="80" bestFit="1" customWidth="1"/>
    <col min="49" max="50" width="9.33203125" style="49" bestFit="1" customWidth="1"/>
    <col min="51" max="16384" width="11.44140625" style="80"/>
  </cols>
  <sheetData>
    <row r="1" spans="1:51" s="55" customFormat="1" ht="18.600000000000001" thickBot="1" x14ac:dyDescent="0.35">
      <c r="A1" s="157" t="s">
        <v>641</v>
      </c>
      <c r="B1" s="157"/>
      <c r="C1" s="157"/>
      <c r="D1" s="157"/>
      <c r="E1" s="157"/>
      <c r="F1" s="157"/>
      <c r="H1" s="160" t="s">
        <v>642</v>
      </c>
      <c r="I1" s="160"/>
      <c r="J1" s="160"/>
      <c r="K1" s="160"/>
      <c r="L1" s="160"/>
      <c r="N1" s="161" t="s">
        <v>754</v>
      </c>
      <c r="O1" s="161"/>
      <c r="P1" s="161"/>
      <c r="Q1" s="161"/>
      <c r="S1" s="160" t="s">
        <v>755</v>
      </c>
      <c r="T1" s="160"/>
      <c r="U1" s="160"/>
      <c r="V1" s="160"/>
      <c r="W1" s="160"/>
      <c r="Y1" s="162" t="s">
        <v>755</v>
      </c>
      <c r="Z1" s="162"/>
      <c r="AA1" s="162"/>
      <c r="AB1" s="162"/>
      <c r="AC1" s="162"/>
      <c r="AD1" s="162"/>
      <c r="AE1" s="162"/>
      <c r="AF1" s="162"/>
      <c r="AG1" s="162"/>
      <c r="AH1" s="162"/>
      <c r="AJ1" s="158" t="s">
        <v>764</v>
      </c>
      <c r="AK1" s="159"/>
      <c r="AL1" s="159"/>
      <c r="AM1" s="159"/>
      <c r="AN1" s="159"/>
      <c r="AO1" s="159"/>
      <c r="AP1" s="159"/>
      <c r="AR1" s="159" t="s">
        <v>761</v>
      </c>
      <c r="AS1" s="159"/>
      <c r="AT1" s="159"/>
      <c r="AU1" s="159"/>
      <c r="AV1" s="159"/>
      <c r="AW1" s="159"/>
      <c r="AX1" s="159"/>
      <c r="AY1" s="159"/>
    </row>
    <row r="2" spans="1:51" s="49" customFormat="1" ht="28.8" x14ac:dyDescent="0.3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8" t="s">
        <v>123</v>
      </c>
      <c r="I2" s="68" t="s">
        <v>122</v>
      </c>
      <c r="J2" s="68" t="s">
        <v>121</v>
      </c>
      <c r="K2" s="68" t="s">
        <v>126</v>
      </c>
      <c r="L2" s="68" t="s">
        <v>61</v>
      </c>
      <c r="N2" s="65" t="s">
        <v>123</v>
      </c>
      <c r="O2" s="68" t="s">
        <v>121</v>
      </c>
      <c r="P2" s="68" t="s">
        <v>126</v>
      </c>
      <c r="Q2" s="68" t="s">
        <v>61</v>
      </c>
      <c r="S2" s="65" t="s">
        <v>123</v>
      </c>
      <c r="T2" s="65" t="s">
        <v>146</v>
      </c>
      <c r="U2" s="65" t="s">
        <v>121</v>
      </c>
      <c r="V2" s="68" t="s">
        <v>126</v>
      </c>
      <c r="W2" s="68" t="s">
        <v>61</v>
      </c>
      <c r="Y2" s="85" t="s">
        <v>123</v>
      </c>
      <c r="Z2" s="85" t="s">
        <v>168</v>
      </c>
      <c r="AA2" s="85" t="s">
        <v>169</v>
      </c>
      <c r="AB2" s="85" t="s">
        <v>170</v>
      </c>
      <c r="AC2" s="85" t="s">
        <v>171</v>
      </c>
      <c r="AD2" s="85" t="s">
        <v>172</v>
      </c>
      <c r="AE2" s="85" t="s">
        <v>173</v>
      </c>
      <c r="AF2" s="96" t="s">
        <v>121</v>
      </c>
      <c r="AG2" s="85" t="s">
        <v>126</v>
      </c>
      <c r="AH2" s="85" t="s">
        <v>61</v>
      </c>
      <c r="AJ2" s="65" t="s">
        <v>123</v>
      </c>
      <c r="AK2" s="66" t="s">
        <v>61</v>
      </c>
      <c r="AL2" s="66" t="s">
        <v>120</v>
      </c>
      <c r="AM2" s="66" t="s">
        <v>121</v>
      </c>
      <c r="AN2" s="66" t="s">
        <v>125</v>
      </c>
      <c r="AO2" s="66" t="s">
        <v>126</v>
      </c>
      <c r="AP2" s="66" t="s">
        <v>167</v>
      </c>
      <c r="AR2" s="66" t="s">
        <v>123</v>
      </c>
      <c r="AS2" s="66" t="s">
        <v>146</v>
      </c>
      <c r="AT2" s="66" t="s">
        <v>61</v>
      </c>
      <c r="AU2" s="66" t="s">
        <v>120</v>
      </c>
      <c r="AV2" s="66" t="s">
        <v>121</v>
      </c>
      <c r="AW2" s="66" t="s">
        <v>125</v>
      </c>
      <c r="AX2" s="66" t="s">
        <v>126</v>
      </c>
      <c r="AY2" s="66" t="s">
        <v>167</v>
      </c>
    </row>
    <row r="3" spans="1:51" x14ac:dyDescent="0.3">
      <c r="A3" s="60" t="s">
        <v>1</v>
      </c>
      <c r="B3" s="36">
        <v>44</v>
      </c>
      <c r="C3" s="36">
        <v>2</v>
      </c>
      <c r="D3" s="87">
        <f>C3/B3</f>
        <v>4.5454545454545456E-2</v>
      </c>
      <c r="E3" s="36">
        <v>44</v>
      </c>
      <c r="F3" s="87">
        <f>B3/E3</f>
        <v>1</v>
      </c>
      <c r="H3" s="98" t="s">
        <v>1</v>
      </c>
      <c r="I3" s="101" t="s">
        <v>51</v>
      </c>
      <c r="J3" s="36">
        <v>2</v>
      </c>
      <c r="K3" s="37"/>
      <c r="L3" s="36">
        <v>2</v>
      </c>
      <c r="N3" s="60" t="s">
        <v>1</v>
      </c>
      <c r="O3" s="36">
        <v>2</v>
      </c>
      <c r="P3" s="37"/>
      <c r="Q3" s="36">
        <v>2</v>
      </c>
      <c r="S3" s="60" t="s">
        <v>1</v>
      </c>
      <c r="T3" s="60" t="s">
        <v>348</v>
      </c>
      <c r="U3" s="36">
        <v>2</v>
      </c>
      <c r="V3" s="37"/>
      <c r="W3" s="36">
        <v>2</v>
      </c>
      <c r="Y3" s="144" t="s">
        <v>1</v>
      </c>
      <c r="Z3" s="144" t="s">
        <v>348</v>
      </c>
      <c r="AA3" s="60" t="s">
        <v>102</v>
      </c>
      <c r="AB3" s="36" t="s">
        <v>189</v>
      </c>
      <c r="AC3" s="60" t="s">
        <v>559</v>
      </c>
      <c r="AD3" s="60" t="s">
        <v>643</v>
      </c>
      <c r="AE3" s="60" t="s">
        <v>644</v>
      </c>
      <c r="AF3" s="36">
        <v>1</v>
      </c>
      <c r="AG3" s="37"/>
      <c r="AH3" s="36">
        <v>1</v>
      </c>
      <c r="AJ3" s="60" t="s">
        <v>1</v>
      </c>
      <c r="AK3" s="36">
        <v>1</v>
      </c>
      <c r="AL3" s="36">
        <v>1</v>
      </c>
      <c r="AM3" s="37"/>
      <c r="AN3" s="37"/>
      <c r="AO3" s="37"/>
      <c r="AP3" s="82">
        <f>(AM3+AO3)/AK3</f>
        <v>0</v>
      </c>
      <c r="AR3" s="60" t="s">
        <v>1</v>
      </c>
      <c r="AS3" s="60" t="s">
        <v>127</v>
      </c>
      <c r="AT3" s="36">
        <v>1</v>
      </c>
      <c r="AU3" s="36">
        <v>1</v>
      </c>
      <c r="AV3" s="37"/>
      <c r="AW3" s="37"/>
      <c r="AX3" s="37"/>
      <c r="AY3" s="82">
        <f>(AV3+AX3)/AT3</f>
        <v>0</v>
      </c>
    </row>
    <row r="4" spans="1:51" ht="16.5" customHeight="1" x14ac:dyDescent="0.3">
      <c r="A4" s="60" t="s">
        <v>2</v>
      </c>
      <c r="B4" s="36">
        <v>58</v>
      </c>
      <c r="C4" s="36">
        <v>2</v>
      </c>
      <c r="D4" s="87">
        <f t="shared" ref="D4:D19" si="0">C4/B4</f>
        <v>3.4482758620689655E-2</v>
      </c>
      <c r="E4" s="36">
        <v>60</v>
      </c>
      <c r="F4" s="87">
        <f t="shared" ref="F4:F18" si="1">B4/E4</f>
        <v>0.96666666666666667</v>
      </c>
      <c r="H4" s="150" t="s">
        <v>2</v>
      </c>
      <c r="I4" s="60" t="s">
        <v>22</v>
      </c>
      <c r="J4" s="36">
        <v>1</v>
      </c>
      <c r="K4" s="37"/>
      <c r="L4" s="36">
        <v>1</v>
      </c>
      <c r="N4" s="60" t="s">
        <v>3</v>
      </c>
      <c r="O4" s="36">
        <v>3</v>
      </c>
      <c r="P4" s="37"/>
      <c r="Q4" s="36">
        <v>3</v>
      </c>
      <c r="S4" s="144" t="s">
        <v>3</v>
      </c>
      <c r="T4" s="60" t="s">
        <v>128</v>
      </c>
      <c r="U4" s="36">
        <v>1</v>
      </c>
      <c r="V4" s="37"/>
      <c r="W4" s="36">
        <v>1</v>
      </c>
      <c r="Y4" s="144"/>
      <c r="Z4" s="144"/>
      <c r="AA4" s="60" t="s">
        <v>645</v>
      </c>
      <c r="AB4" s="36" t="s">
        <v>190</v>
      </c>
      <c r="AC4" s="60" t="s">
        <v>447</v>
      </c>
      <c r="AD4" s="60" t="s">
        <v>646</v>
      </c>
      <c r="AE4" s="60" t="s">
        <v>647</v>
      </c>
      <c r="AF4" s="36">
        <v>1</v>
      </c>
      <c r="AG4" s="37"/>
      <c r="AH4" s="36">
        <v>1</v>
      </c>
      <c r="AJ4" s="60" t="s">
        <v>2</v>
      </c>
      <c r="AK4" s="36">
        <v>2</v>
      </c>
      <c r="AL4" s="36">
        <v>1</v>
      </c>
      <c r="AM4" s="36">
        <v>1</v>
      </c>
      <c r="AN4" s="37"/>
      <c r="AO4" s="37"/>
      <c r="AP4" s="82">
        <f>(AM4+AO4)/AK4</f>
        <v>0.5</v>
      </c>
      <c r="AR4" s="60" t="s">
        <v>3</v>
      </c>
      <c r="AS4" s="60" t="s">
        <v>756</v>
      </c>
      <c r="AT4" s="36">
        <v>1</v>
      </c>
      <c r="AU4" s="36">
        <v>1</v>
      </c>
      <c r="AV4" s="37"/>
      <c r="AW4" s="37"/>
      <c r="AX4" s="37"/>
      <c r="AY4" s="82">
        <f t="shared" ref="AY4:AY26" si="2">(AV4+AX4)/AT4</f>
        <v>0</v>
      </c>
    </row>
    <row r="5" spans="1:51" x14ac:dyDescent="0.3">
      <c r="A5" s="60" t="s">
        <v>3</v>
      </c>
      <c r="B5" s="36">
        <v>32</v>
      </c>
      <c r="C5" s="36">
        <v>6</v>
      </c>
      <c r="D5" s="87">
        <f t="shared" si="0"/>
        <v>0.1875</v>
      </c>
      <c r="E5" s="36">
        <v>37</v>
      </c>
      <c r="F5" s="87">
        <f t="shared" si="1"/>
        <v>0.86486486486486491</v>
      </c>
      <c r="H5" s="152"/>
      <c r="I5" s="100" t="s">
        <v>56</v>
      </c>
      <c r="J5" s="36">
        <v>1</v>
      </c>
      <c r="K5" s="37"/>
      <c r="L5" s="36">
        <v>1</v>
      </c>
      <c r="N5" s="60" t="s">
        <v>4</v>
      </c>
      <c r="O5" s="37"/>
      <c r="P5" s="36">
        <v>1</v>
      </c>
      <c r="Q5" s="36">
        <v>1</v>
      </c>
      <c r="S5" s="144"/>
      <c r="T5" s="60" t="s">
        <v>540</v>
      </c>
      <c r="U5" s="36">
        <v>2</v>
      </c>
      <c r="V5" s="37"/>
      <c r="W5" s="36">
        <v>2</v>
      </c>
      <c r="Y5" s="144" t="s">
        <v>3</v>
      </c>
      <c r="Z5" s="60" t="s">
        <v>128</v>
      </c>
      <c r="AA5" s="60" t="s">
        <v>648</v>
      </c>
      <c r="AB5" s="36" t="s">
        <v>649</v>
      </c>
      <c r="AC5" s="60" t="s">
        <v>309</v>
      </c>
      <c r="AD5" s="60" t="s">
        <v>650</v>
      </c>
      <c r="AE5" s="60" t="s">
        <v>651</v>
      </c>
      <c r="AF5" s="36">
        <v>1</v>
      </c>
      <c r="AG5" s="37"/>
      <c r="AH5" s="36">
        <v>1</v>
      </c>
      <c r="AJ5" s="60" t="s">
        <v>3</v>
      </c>
      <c r="AK5" s="36">
        <v>1</v>
      </c>
      <c r="AL5" s="36">
        <v>1</v>
      </c>
      <c r="AM5" s="37"/>
      <c r="AN5" s="37"/>
      <c r="AO5" s="37"/>
      <c r="AP5" s="82">
        <f t="shared" ref="AP5:AP16" si="3">(AM5+AO5)/AK5</f>
        <v>0</v>
      </c>
      <c r="AR5" s="60" t="s">
        <v>6</v>
      </c>
      <c r="AS5" s="60" t="s">
        <v>757</v>
      </c>
      <c r="AT5" s="36">
        <v>1</v>
      </c>
      <c r="AU5" s="36">
        <v>1</v>
      </c>
      <c r="AV5" s="37"/>
      <c r="AW5" s="37"/>
      <c r="AX5" s="37"/>
      <c r="AY5" s="82">
        <f t="shared" si="2"/>
        <v>0</v>
      </c>
    </row>
    <row r="6" spans="1:51" x14ac:dyDescent="0.3">
      <c r="A6" s="60" t="s">
        <v>4</v>
      </c>
      <c r="B6" s="36">
        <v>94</v>
      </c>
      <c r="C6" s="36">
        <v>1</v>
      </c>
      <c r="D6" s="87">
        <f t="shared" si="0"/>
        <v>1.0638297872340425E-2</v>
      </c>
      <c r="E6" s="36">
        <v>102</v>
      </c>
      <c r="F6" s="87">
        <f t="shared" si="1"/>
        <v>0.92156862745098034</v>
      </c>
      <c r="H6" s="150" t="s">
        <v>3</v>
      </c>
      <c r="I6" s="100" t="s">
        <v>22</v>
      </c>
      <c r="J6" s="36">
        <v>1</v>
      </c>
      <c r="K6" s="37"/>
      <c r="L6" s="36">
        <v>1</v>
      </c>
      <c r="N6" s="60" t="s">
        <v>7</v>
      </c>
      <c r="O6" s="36">
        <v>2</v>
      </c>
      <c r="P6" s="37"/>
      <c r="Q6" s="36">
        <v>2</v>
      </c>
      <c r="S6" s="60" t="s">
        <v>4</v>
      </c>
      <c r="T6" s="60" t="s">
        <v>502</v>
      </c>
      <c r="U6" s="37"/>
      <c r="V6" s="36">
        <v>1</v>
      </c>
      <c r="W6" s="36">
        <v>1</v>
      </c>
      <c r="Y6" s="144"/>
      <c r="Z6" s="144" t="s">
        <v>540</v>
      </c>
      <c r="AA6" s="60" t="s">
        <v>349</v>
      </c>
      <c r="AB6" s="36" t="s">
        <v>652</v>
      </c>
      <c r="AC6" s="60" t="s">
        <v>556</v>
      </c>
      <c r="AD6" s="60" t="s">
        <v>653</v>
      </c>
      <c r="AE6" s="60" t="s">
        <v>558</v>
      </c>
      <c r="AF6" s="36">
        <v>1</v>
      </c>
      <c r="AG6" s="37"/>
      <c r="AH6" s="36">
        <v>1</v>
      </c>
      <c r="AJ6" s="60" t="s">
        <v>5</v>
      </c>
      <c r="AK6" s="36">
        <v>2</v>
      </c>
      <c r="AL6" s="36">
        <v>2</v>
      </c>
      <c r="AM6" s="37"/>
      <c r="AN6" s="37"/>
      <c r="AO6" s="37"/>
      <c r="AP6" s="82">
        <f t="shared" si="3"/>
        <v>0</v>
      </c>
      <c r="AR6" s="60" t="s">
        <v>7</v>
      </c>
      <c r="AS6" s="60" t="s">
        <v>665</v>
      </c>
      <c r="AT6" s="36">
        <v>2</v>
      </c>
      <c r="AU6" s="36">
        <v>1</v>
      </c>
      <c r="AV6" s="36">
        <v>1</v>
      </c>
      <c r="AW6" s="37"/>
      <c r="AX6" s="37"/>
      <c r="AY6" s="82">
        <f t="shared" si="2"/>
        <v>0.5</v>
      </c>
    </row>
    <row r="7" spans="1:51" x14ac:dyDescent="0.3">
      <c r="A7" s="60" t="s">
        <v>5</v>
      </c>
      <c r="B7" s="36">
        <v>22</v>
      </c>
      <c r="C7" s="36">
        <v>1</v>
      </c>
      <c r="D7" s="87">
        <f t="shared" si="0"/>
        <v>4.5454545454545456E-2</v>
      </c>
      <c r="E7" s="36">
        <v>22</v>
      </c>
      <c r="F7" s="87">
        <f t="shared" si="1"/>
        <v>1</v>
      </c>
      <c r="H7" s="151"/>
      <c r="I7" s="101" t="s">
        <v>51</v>
      </c>
      <c r="J7" s="36">
        <v>3</v>
      </c>
      <c r="K7" s="37"/>
      <c r="L7" s="36">
        <v>3</v>
      </c>
      <c r="N7" s="60" t="s">
        <v>8</v>
      </c>
      <c r="O7" s="36">
        <v>8</v>
      </c>
      <c r="P7" s="37">
        <v>2</v>
      </c>
      <c r="Q7" s="36">
        <v>10</v>
      </c>
      <c r="S7" s="144" t="s">
        <v>7</v>
      </c>
      <c r="T7" s="60" t="s">
        <v>84</v>
      </c>
      <c r="U7" s="36">
        <v>1</v>
      </c>
      <c r="V7" s="37"/>
      <c r="W7" s="36">
        <v>1</v>
      </c>
      <c r="Y7" s="144"/>
      <c r="Z7" s="144"/>
      <c r="AA7" s="60" t="s">
        <v>654</v>
      </c>
      <c r="AB7" s="36" t="s">
        <v>652</v>
      </c>
      <c r="AC7" s="60" t="s">
        <v>655</v>
      </c>
      <c r="AD7" s="60" t="s">
        <v>656</v>
      </c>
      <c r="AE7" s="60" t="s">
        <v>657</v>
      </c>
      <c r="AF7" s="36">
        <v>1</v>
      </c>
      <c r="AG7" s="37"/>
      <c r="AH7" s="36">
        <v>1</v>
      </c>
      <c r="AJ7" s="60" t="s">
        <v>6</v>
      </c>
      <c r="AK7" s="36">
        <v>2</v>
      </c>
      <c r="AL7" s="36">
        <v>2</v>
      </c>
      <c r="AM7" s="37"/>
      <c r="AN7" s="37"/>
      <c r="AO7" s="37"/>
      <c r="AP7" s="82">
        <f t="shared" si="3"/>
        <v>0</v>
      </c>
      <c r="AR7" s="144" t="s">
        <v>8</v>
      </c>
      <c r="AS7" s="60" t="s">
        <v>640</v>
      </c>
      <c r="AT7" s="36">
        <v>3</v>
      </c>
      <c r="AU7" s="36">
        <v>2</v>
      </c>
      <c r="AV7" s="36">
        <v>1</v>
      </c>
      <c r="AW7" s="37"/>
      <c r="AX7" s="37"/>
      <c r="AY7" s="82">
        <f t="shared" si="2"/>
        <v>0.33333333333333331</v>
      </c>
    </row>
    <row r="8" spans="1:51" x14ac:dyDescent="0.3">
      <c r="A8" s="60" t="s">
        <v>6</v>
      </c>
      <c r="B8" s="36">
        <v>44</v>
      </c>
      <c r="C8" s="36">
        <v>0</v>
      </c>
      <c r="D8" s="87">
        <f t="shared" si="0"/>
        <v>0</v>
      </c>
      <c r="E8" s="36">
        <v>45</v>
      </c>
      <c r="F8" s="87">
        <f t="shared" si="1"/>
        <v>0.97777777777777775</v>
      </c>
      <c r="H8" s="151"/>
      <c r="I8" s="100" t="s">
        <v>53</v>
      </c>
      <c r="J8" s="36">
        <v>1</v>
      </c>
      <c r="K8" s="37"/>
      <c r="L8" s="36">
        <v>1</v>
      </c>
      <c r="N8" s="60" t="s">
        <v>9</v>
      </c>
      <c r="O8" s="36">
        <v>6</v>
      </c>
      <c r="P8" s="37"/>
      <c r="Q8" s="36">
        <v>6</v>
      </c>
      <c r="S8" s="144"/>
      <c r="T8" s="60" t="s">
        <v>665</v>
      </c>
      <c r="U8" s="36">
        <v>1</v>
      </c>
      <c r="V8" s="37"/>
      <c r="W8" s="36">
        <v>1</v>
      </c>
      <c r="Y8" s="60" t="s">
        <v>4</v>
      </c>
      <c r="Z8" s="60" t="s">
        <v>502</v>
      </c>
      <c r="AA8" s="60" t="s">
        <v>658</v>
      </c>
      <c r="AB8" s="36" t="s">
        <v>331</v>
      </c>
      <c r="AC8" s="60" t="s">
        <v>287</v>
      </c>
      <c r="AD8" s="60" t="s">
        <v>659</v>
      </c>
      <c r="AE8" s="60" t="s">
        <v>660</v>
      </c>
      <c r="AF8" s="37"/>
      <c r="AG8" s="36">
        <v>1</v>
      </c>
      <c r="AH8" s="36">
        <v>1</v>
      </c>
      <c r="AJ8" s="60" t="s">
        <v>7</v>
      </c>
      <c r="AK8" s="36">
        <v>5</v>
      </c>
      <c r="AL8" s="36">
        <v>3</v>
      </c>
      <c r="AM8" s="36">
        <v>2</v>
      </c>
      <c r="AN8" s="37"/>
      <c r="AO8" s="37"/>
      <c r="AP8" s="82">
        <f t="shared" si="3"/>
        <v>0.4</v>
      </c>
      <c r="AR8" s="144"/>
      <c r="AS8" s="60" t="s">
        <v>533</v>
      </c>
      <c r="AT8" s="36">
        <v>6</v>
      </c>
      <c r="AU8" s="36">
        <v>4</v>
      </c>
      <c r="AV8" s="36">
        <v>1</v>
      </c>
      <c r="AW8" s="37"/>
      <c r="AX8" s="36">
        <v>1</v>
      </c>
      <c r="AY8" s="82">
        <f t="shared" si="2"/>
        <v>0.33333333333333331</v>
      </c>
    </row>
    <row r="9" spans="1:51" ht="13.5" customHeight="1" x14ac:dyDescent="0.3">
      <c r="A9" s="60" t="s">
        <v>7</v>
      </c>
      <c r="B9" s="36">
        <v>44</v>
      </c>
      <c r="C9" s="36">
        <v>3</v>
      </c>
      <c r="D9" s="87">
        <f t="shared" si="0"/>
        <v>6.8181818181818177E-2</v>
      </c>
      <c r="E9" s="36">
        <v>50</v>
      </c>
      <c r="F9" s="87">
        <f t="shared" si="1"/>
        <v>0.88</v>
      </c>
      <c r="H9" s="60" t="s">
        <v>4</v>
      </c>
      <c r="I9" s="100" t="s">
        <v>51</v>
      </c>
      <c r="J9" s="37"/>
      <c r="K9" s="36">
        <v>1</v>
      </c>
      <c r="L9" s="36">
        <v>1</v>
      </c>
      <c r="N9" s="60" t="s">
        <v>11</v>
      </c>
      <c r="O9" s="36">
        <v>3</v>
      </c>
      <c r="P9" s="37">
        <v>2</v>
      </c>
      <c r="Q9" s="36">
        <v>5</v>
      </c>
      <c r="S9" s="144" t="s">
        <v>8</v>
      </c>
      <c r="T9" s="60" t="s">
        <v>640</v>
      </c>
      <c r="U9" s="36">
        <v>4</v>
      </c>
      <c r="V9" s="37"/>
      <c r="W9" s="36">
        <v>4</v>
      </c>
      <c r="Y9" s="144" t="s">
        <v>7</v>
      </c>
      <c r="Z9" s="60" t="s">
        <v>84</v>
      </c>
      <c r="AA9" s="60" t="s">
        <v>661</v>
      </c>
      <c r="AB9" s="36" t="s">
        <v>662</v>
      </c>
      <c r="AC9" s="60" t="s">
        <v>277</v>
      </c>
      <c r="AD9" s="60" t="s">
        <v>663</v>
      </c>
      <c r="AE9" s="60" t="s">
        <v>664</v>
      </c>
      <c r="AF9" s="36">
        <v>1</v>
      </c>
      <c r="AG9" s="37"/>
      <c r="AH9" s="36">
        <v>1</v>
      </c>
      <c r="AJ9" s="60" t="s">
        <v>8</v>
      </c>
      <c r="AK9" s="36">
        <v>10</v>
      </c>
      <c r="AL9" s="36">
        <v>7</v>
      </c>
      <c r="AM9" s="36">
        <v>2</v>
      </c>
      <c r="AN9" s="37"/>
      <c r="AO9" s="36">
        <v>1</v>
      </c>
      <c r="AP9" s="82">
        <f t="shared" si="3"/>
        <v>0.3</v>
      </c>
      <c r="AR9" s="144" t="s">
        <v>9</v>
      </c>
      <c r="AS9" s="60" t="s">
        <v>758</v>
      </c>
      <c r="AT9" s="36">
        <v>1</v>
      </c>
      <c r="AU9" s="36">
        <v>1</v>
      </c>
      <c r="AV9" s="37"/>
      <c r="AW9" s="37"/>
      <c r="AX9" s="37"/>
      <c r="AY9" s="82">
        <f t="shared" si="2"/>
        <v>0</v>
      </c>
    </row>
    <row r="10" spans="1:51" x14ac:dyDescent="0.3">
      <c r="A10" s="60" t="s">
        <v>8</v>
      </c>
      <c r="B10" s="36">
        <v>25</v>
      </c>
      <c r="C10" s="36">
        <v>11</v>
      </c>
      <c r="D10" s="87">
        <f t="shared" si="0"/>
        <v>0.44</v>
      </c>
      <c r="E10" s="36">
        <v>36</v>
      </c>
      <c r="F10" s="87">
        <f t="shared" si="1"/>
        <v>0.69444444444444442</v>
      </c>
      <c r="H10" s="60" t="s">
        <v>5</v>
      </c>
      <c r="I10" s="100" t="s">
        <v>56</v>
      </c>
      <c r="J10" s="36">
        <v>1</v>
      </c>
      <c r="K10" s="37"/>
      <c r="L10" s="36">
        <v>1</v>
      </c>
      <c r="N10" s="60" t="s">
        <v>12</v>
      </c>
      <c r="O10" s="36">
        <v>2</v>
      </c>
      <c r="P10" s="37"/>
      <c r="Q10" s="36">
        <v>2</v>
      </c>
      <c r="S10" s="144"/>
      <c r="T10" s="60" t="s">
        <v>533</v>
      </c>
      <c r="U10" s="36">
        <v>4</v>
      </c>
      <c r="V10" s="36">
        <v>2</v>
      </c>
      <c r="W10" s="36">
        <v>6</v>
      </c>
      <c r="Y10" s="144"/>
      <c r="Z10" s="60" t="s">
        <v>665</v>
      </c>
      <c r="AA10" s="60" t="s">
        <v>666</v>
      </c>
      <c r="AB10" s="36" t="s">
        <v>184</v>
      </c>
      <c r="AC10" s="60" t="s">
        <v>653</v>
      </c>
      <c r="AD10" s="60" t="s">
        <v>667</v>
      </c>
      <c r="AE10" s="60" t="s">
        <v>668</v>
      </c>
      <c r="AF10" s="36">
        <v>1</v>
      </c>
      <c r="AG10" s="37"/>
      <c r="AH10" s="36">
        <v>1</v>
      </c>
      <c r="AJ10" s="60" t="s">
        <v>9</v>
      </c>
      <c r="AK10" s="36">
        <v>14</v>
      </c>
      <c r="AL10" s="36">
        <v>11</v>
      </c>
      <c r="AM10" s="36">
        <v>3</v>
      </c>
      <c r="AN10" s="37"/>
      <c r="AO10" s="37"/>
      <c r="AP10" s="82">
        <f t="shared" si="3"/>
        <v>0.21428571428571427</v>
      </c>
      <c r="AR10" s="144"/>
      <c r="AS10" s="60" t="s">
        <v>411</v>
      </c>
      <c r="AT10" s="36">
        <v>1</v>
      </c>
      <c r="AU10" s="36">
        <v>1</v>
      </c>
      <c r="AV10" s="37"/>
      <c r="AW10" s="37"/>
      <c r="AX10" s="37"/>
      <c r="AY10" s="82">
        <f t="shared" si="2"/>
        <v>0</v>
      </c>
    </row>
    <row r="11" spans="1:51" x14ac:dyDescent="0.3">
      <c r="A11" s="60" t="s">
        <v>9</v>
      </c>
      <c r="B11" s="36">
        <v>194</v>
      </c>
      <c r="C11" s="36">
        <v>8</v>
      </c>
      <c r="D11" s="87">
        <f t="shared" si="0"/>
        <v>4.1237113402061855E-2</v>
      </c>
      <c r="E11" s="36">
        <v>200</v>
      </c>
      <c r="F11" s="87">
        <f t="shared" si="1"/>
        <v>0.97</v>
      </c>
      <c r="H11" s="150" t="s">
        <v>7</v>
      </c>
      <c r="I11" s="100" t="s">
        <v>22</v>
      </c>
      <c r="J11" s="36">
        <v>1</v>
      </c>
      <c r="K11" s="37"/>
      <c r="L11" s="36">
        <v>1</v>
      </c>
      <c r="N11" s="60" t="s">
        <v>13</v>
      </c>
      <c r="O11" s="36">
        <v>6</v>
      </c>
      <c r="P11" s="37">
        <v>1</v>
      </c>
      <c r="Q11" s="36">
        <v>7</v>
      </c>
      <c r="S11" s="144" t="s">
        <v>9</v>
      </c>
      <c r="T11" s="60" t="s">
        <v>132</v>
      </c>
      <c r="U11" s="36">
        <v>3</v>
      </c>
      <c r="V11" s="37"/>
      <c r="W11" s="36">
        <v>3</v>
      </c>
      <c r="Y11" s="144" t="s">
        <v>8</v>
      </c>
      <c r="Z11" s="144" t="s">
        <v>640</v>
      </c>
      <c r="AA11" s="60" t="s">
        <v>578</v>
      </c>
      <c r="AB11" s="36" t="s">
        <v>349</v>
      </c>
      <c r="AC11" s="60" t="s">
        <v>669</v>
      </c>
      <c r="AD11" s="60" t="s">
        <v>663</v>
      </c>
      <c r="AE11" s="60" t="s">
        <v>670</v>
      </c>
      <c r="AF11" s="36">
        <v>1</v>
      </c>
      <c r="AG11" s="37"/>
      <c r="AH11" s="36">
        <v>1</v>
      </c>
      <c r="AJ11" s="60" t="s">
        <v>11</v>
      </c>
      <c r="AK11" s="36">
        <v>3</v>
      </c>
      <c r="AL11" s="36">
        <v>2</v>
      </c>
      <c r="AM11" s="37"/>
      <c r="AN11" s="36">
        <v>1</v>
      </c>
      <c r="AO11" s="37"/>
      <c r="AP11" s="82">
        <f>(AM11+AO11)/AK11</f>
        <v>0</v>
      </c>
      <c r="AR11" s="144"/>
      <c r="AS11" s="60" t="s">
        <v>132</v>
      </c>
      <c r="AT11" s="36">
        <v>1</v>
      </c>
      <c r="AU11" s="36">
        <v>1</v>
      </c>
      <c r="AV11" s="37"/>
      <c r="AW11" s="37"/>
      <c r="AX11" s="37"/>
      <c r="AY11" s="82">
        <f t="shared" si="2"/>
        <v>0</v>
      </c>
    </row>
    <row r="12" spans="1:51" x14ac:dyDescent="0.3">
      <c r="A12" s="60" t="s">
        <v>10</v>
      </c>
      <c r="B12" s="36">
        <v>31</v>
      </c>
      <c r="C12" s="36">
        <v>0</v>
      </c>
      <c r="D12" s="87">
        <f t="shared" si="0"/>
        <v>0</v>
      </c>
      <c r="E12" s="36">
        <v>31</v>
      </c>
      <c r="F12" s="87">
        <f t="shared" si="1"/>
        <v>1</v>
      </c>
      <c r="H12" s="151"/>
      <c r="I12" s="100" t="s">
        <v>51</v>
      </c>
      <c r="J12" s="36">
        <v>2</v>
      </c>
      <c r="K12" s="37"/>
      <c r="L12" s="36">
        <v>2</v>
      </c>
      <c r="N12" s="60" t="s">
        <v>14</v>
      </c>
      <c r="O12" s="36">
        <v>3</v>
      </c>
      <c r="P12" s="37"/>
      <c r="Q12" s="36">
        <v>3</v>
      </c>
      <c r="S12" s="144"/>
      <c r="T12" s="60" t="s">
        <v>131</v>
      </c>
      <c r="U12" s="36">
        <v>1</v>
      </c>
      <c r="V12" s="37"/>
      <c r="W12" s="36">
        <v>1</v>
      </c>
      <c r="Y12" s="144"/>
      <c r="Z12" s="144"/>
      <c r="AA12" s="60" t="s">
        <v>671</v>
      </c>
      <c r="AB12" s="36" t="s">
        <v>224</v>
      </c>
      <c r="AC12" s="60" t="s">
        <v>483</v>
      </c>
      <c r="AD12" s="60" t="s">
        <v>653</v>
      </c>
      <c r="AE12" s="60" t="s">
        <v>672</v>
      </c>
      <c r="AF12" s="36">
        <v>1</v>
      </c>
      <c r="AG12" s="37"/>
      <c r="AH12" s="36">
        <v>1</v>
      </c>
      <c r="AJ12" s="60" t="s">
        <v>12</v>
      </c>
      <c r="AK12" s="36">
        <v>5</v>
      </c>
      <c r="AL12" s="36">
        <v>2</v>
      </c>
      <c r="AM12" s="36">
        <v>3</v>
      </c>
      <c r="AN12" s="37"/>
      <c r="AO12" s="37"/>
      <c r="AP12" s="82">
        <f>(AM12+AO12)/AK12</f>
        <v>0.6</v>
      </c>
      <c r="AR12" s="144"/>
      <c r="AS12" s="60" t="s">
        <v>542</v>
      </c>
      <c r="AT12" s="36">
        <v>1</v>
      </c>
      <c r="AU12" s="36">
        <v>1</v>
      </c>
      <c r="AV12" s="37"/>
      <c r="AW12" s="37"/>
      <c r="AX12" s="37"/>
      <c r="AY12" s="82">
        <f t="shared" si="2"/>
        <v>0</v>
      </c>
    </row>
    <row r="13" spans="1:51" x14ac:dyDescent="0.3">
      <c r="A13" s="60" t="s">
        <v>11</v>
      </c>
      <c r="B13" s="36">
        <v>26</v>
      </c>
      <c r="C13" s="36">
        <v>9</v>
      </c>
      <c r="D13" s="87">
        <f t="shared" si="0"/>
        <v>0.34615384615384615</v>
      </c>
      <c r="E13" s="36">
        <v>31</v>
      </c>
      <c r="F13" s="87">
        <f t="shared" si="1"/>
        <v>0.83870967741935487</v>
      </c>
      <c r="H13" s="98" t="s">
        <v>8</v>
      </c>
      <c r="I13" s="101" t="s">
        <v>51</v>
      </c>
      <c r="J13" s="36">
        <v>8</v>
      </c>
      <c r="K13" s="37">
        <v>2</v>
      </c>
      <c r="L13" s="36">
        <v>10</v>
      </c>
      <c r="N13" s="98" t="s">
        <v>16</v>
      </c>
      <c r="O13" s="36">
        <v>2</v>
      </c>
      <c r="P13" s="37"/>
      <c r="Q13" s="36">
        <v>2</v>
      </c>
      <c r="S13" s="144"/>
      <c r="T13" s="60" t="s">
        <v>534</v>
      </c>
      <c r="U13" s="36">
        <v>2</v>
      </c>
      <c r="V13" s="37"/>
      <c r="W13" s="36">
        <v>2</v>
      </c>
      <c r="Y13" s="144"/>
      <c r="Z13" s="144"/>
      <c r="AA13" s="60" t="s">
        <v>673</v>
      </c>
      <c r="AB13" s="36" t="s">
        <v>315</v>
      </c>
      <c r="AC13" s="60" t="s">
        <v>509</v>
      </c>
      <c r="AD13" s="60" t="s">
        <v>674</v>
      </c>
      <c r="AE13" s="60" t="s">
        <v>675</v>
      </c>
      <c r="AF13" s="36">
        <v>1</v>
      </c>
      <c r="AG13" s="37"/>
      <c r="AH13" s="36">
        <v>1</v>
      </c>
      <c r="AJ13" s="60" t="s">
        <v>13</v>
      </c>
      <c r="AK13" s="36">
        <v>9</v>
      </c>
      <c r="AL13" s="36">
        <v>8</v>
      </c>
      <c r="AM13" s="36">
        <v>1</v>
      </c>
      <c r="AN13" s="37"/>
      <c r="AO13" s="37"/>
      <c r="AP13" s="82">
        <f t="shared" si="3"/>
        <v>0.1111111111111111</v>
      </c>
      <c r="AR13" s="144"/>
      <c r="AS13" s="60" t="s">
        <v>131</v>
      </c>
      <c r="AT13" s="36">
        <v>1</v>
      </c>
      <c r="AU13" s="36">
        <v>1</v>
      </c>
      <c r="AV13" s="37"/>
      <c r="AW13" s="37"/>
      <c r="AX13" s="37"/>
      <c r="AY13" s="82">
        <f t="shared" si="2"/>
        <v>0</v>
      </c>
    </row>
    <row r="14" spans="1:51" x14ac:dyDescent="0.3">
      <c r="A14" s="60" t="s">
        <v>12</v>
      </c>
      <c r="B14" s="36">
        <v>44</v>
      </c>
      <c r="C14" s="36">
        <v>5</v>
      </c>
      <c r="D14" s="87">
        <f t="shared" si="0"/>
        <v>0.11363636363636363</v>
      </c>
      <c r="E14" s="36">
        <v>48</v>
      </c>
      <c r="F14" s="87">
        <f t="shared" si="1"/>
        <v>0.91666666666666663</v>
      </c>
      <c r="H14" s="99"/>
      <c r="I14" s="100" t="s">
        <v>52</v>
      </c>
      <c r="J14" s="36">
        <v>1</v>
      </c>
      <c r="K14" s="37"/>
      <c r="L14" s="36">
        <v>1</v>
      </c>
      <c r="N14" s="105" t="s">
        <v>762</v>
      </c>
      <c r="O14" s="49">
        <f>SUM(O3:O13)</f>
        <v>37</v>
      </c>
      <c r="P14" s="49">
        <f t="shared" ref="P14:Q14" si="4">SUM(P3:P13)</f>
        <v>6</v>
      </c>
      <c r="Q14" s="49">
        <f t="shared" si="4"/>
        <v>43</v>
      </c>
      <c r="S14" s="144" t="s">
        <v>11</v>
      </c>
      <c r="T14" s="60" t="s">
        <v>145</v>
      </c>
      <c r="U14" s="36">
        <v>2</v>
      </c>
      <c r="V14" s="36">
        <v>1</v>
      </c>
      <c r="W14" s="36">
        <v>3</v>
      </c>
      <c r="Y14" s="144"/>
      <c r="Z14" s="144"/>
      <c r="AA14" s="60" t="s">
        <v>676</v>
      </c>
      <c r="AB14" s="36" t="s">
        <v>184</v>
      </c>
      <c r="AC14" s="60" t="s">
        <v>627</v>
      </c>
      <c r="AD14" s="60" t="s">
        <v>677</v>
      </c>
      <c r="AE14" s="60" t="s">
        <v>678</v>
      </c>
      <c r="AF14" s="36">
        <v>1</v>
      </c>
      <c r="AG14" s="37"/>
      <c r="AH14" s="36">
        <v>1</v>
      </c>
      <c r="AJ14" s="60" t="s">
        <v>14</v>
      </c>
      <c r="AK14" s="36">
        <v>5</v>
      </c>
      <c r="AL14" s="36">
        <v>3</v>
      </c>
      <c r="AM14" s="36">
        <v>2</v>
      </c>
      <c r="AN14" s="37"/>
      <c r="AO14" s="37"/>
      <c r="AP14" s="82">
        <f t="shared" si="3"/>
        <v>0.4</v>
      </c>
      <c r="AR14" s="144"/>
      <c r="AS14" s="60" t="s">
        <v>534</v>
      </c>
      <c r="AT14" s="36">
        <v>5</v>
      </c>
      <c r="AU14" s="36">
        <v>3</v>
      </c>
      <c r="AV14" s="36">
        <v>2</v>
      </c>
      <c r="AW14" s="37"/>
      <c r="AX14" s="37"/>
      <c r="AY14" s="82">
        <f t="shared" si="2"/>
        <v>0.4</v>
      </c>
    </row>
    <row r="15" spans="1:51" x14ac:dyDescent="0.3">
      <c r="A15" s="60" t="s">
        <v>13</v>
      </c>
      <c r="B15" s="36">
        <v>83</v>
      </c>
      <c r="C15" s="36">
        <v>8</v>
      </c>
      <c r="D15" s="87">
        <f t="shared" si="0"/>
        <v>9.6385542168674704E-2</v>
      </c>
      <c r="E15" s="36">
        <v>86</v>
      </c>
      <c r="F15" s="87">
        <f t="shared" si="1"/>
        <v>0.96511627906976749</v>
      </c>
      <c r="H15" s="150" t="s">
        <v>9</v>
      </c>
      <c r="I15" s="101" t="s">
        <v>51</v>
      </c>
      <c r="J15" s="36">
        <v>6</v>
      </c>
      <c r="K15" s="37"/>
      <c r="L15" s="36">
        <v>6</v>
      </c>
      <c r="N15" s="58"/>
      <c r="O15" s="58"/>
      <c r="Q15" s="58"/>
      <c r="S15" s="144"/>
      <c r="T15" s="60" t="s">
        <v>133</v>
      </c>
      <c r="U15" s="36">
        <v>1</v>
      </c>
      <c r="V15" s="36">
        <v>1</v>
      </c>
      <c r="W15" s="36">
        <v>2</v>
      </c>
      <c r="Y15" s="144"/>
      <c r="Z15" s="144" t="s">
        <v>533</v>
      </c>
      <c r="AA15" s="60" t="s">
        <v>679</v>
      </c>
      <c r="AB15" s="36" t="s">
        <v>109</v>
      </c>
      <c r="AC15" s="60" t="s">
        <v>680</v>
      </c>
      <c r="AD15" s="60" t="s">
        <v>646</v>
      </c>
      <c r="AE15" s="60" t="s">
        <v>681</v>
      </c>
      <c r="AF15" s="36">
        <v>1</v>
      </c>
      <c r="AG15" s="37"/>
      <c r="AH15" s="36">
        <v>1</v>
      </c>
      <c r="AJ15" s="60" t="s">
        <v>15</v>
      </c>
      <c r="AK15" s="36">
        <v>2</v>
      </c>
      <c r="AL15" s="36">
        <v>1</v>
      </c>
      <c r="AM15" s="36">
        <v>1</v>
      </c>
      <c r="AN15" s="37"/>
      <c r="AO15" s="37"/>
      <c r="AP15" s="82">
        <f t="shared" si="3"/>
        <v>0.5</v>
      </c>
      <c r="AR15" s="60" t="s">
        <v>11</v>
      </c>
      <c r="AS15" s="60" t="s">
        <v>759</v>
      </c>
      <c r="AT15" s="36">
        <v>1</v>
      </c>
      <c r="AU15" s="36">
        <v>1</v>
      </c>
      <c r="AV15" s="37"/>
      <c r="AW15" s="37"/>
      <c r="AX15" s="37"/>
      <c r="AY15" s="82">
        <f t="shared" si="2"/>
        <v>0</v>
      </c>
    </row>
    <row r="16" spans="1:51" x14ac:dyDescent="0.3">
      <c r="A16" s="60" t="s">
        <v>14</v>
      </c>
      <c r="B16" s="36">
        <v>54</v>
      </c>
      <c r="C16" s="36">
        <v>6</v>
      </c>
      <c r="D16" s="87">
        <f t="shared" si="0"/>
        <v>0.1111111111111111</v>
      </c>
      <c r="E16" s="36">
        <v>58</v>
      </c>
      <c r="F16" s="87">
        <f t="shared" si="1"/>
        <v>0.93103448275862066</v>
      </c>
      <c r="H16" s="151"/>
      <c r="I16" s="100" t="s">
        <v>52</v>
      </c>
      <c r="J16" s="36">
        <v>2</v>
      </c>
      <c r="K16" s="37"/>
      <c r="L16" s="36">
        <v>2</v>
      </c>
      <c r="N16" s="81"/>
      <c r="S16" s="144" t="s">
        <v>12</v>
      </c>
      <c r="T16" s="60" t="s">
        <v>444</v>
      </c>
      <c r="U16" s="36">
        <v>1</v>
      </c>
      <c r="V16" s="37"/>
      <c r="W16" s="36">
        <v>1</v>
      </c>
      <c r="Y16" s="144"/>
      <c r="Z16" s="144"/>
      <c r="AA16" s="60" t="s">
        <v>682</v>
      </c>
      <c r="AB16" s="36" t="s">
        <v>244</v>
      </c>
      <c r="AC16" s="60" t="s">
        <v>677</v>
      </c>
      <c r="AD16" s="60" t="s">
        <v>659</v>
      </c>
      <c r="AE16" s="60" t="s">
        <v>683</v>
      </c>
      <c r="AF16" s="37"/>
      <c r="AG16" s="36">
        <v>1</v>
      </c>
      <c r="AH16" s="36">
        <v>1</v>
      </c>
      <c r="AJ16" s="60" t="s">
        <v>16</v>
      </c>
      <c r="AK16" s="36">
        <v>5</v>
      </c>
      <c r="AL16" s="36">
        <v>4</v>
      </c>
      <c r="AM16" s="37"/>
      <c r="AN16" s="36">
        <v>1</v>
      </c>
      <c r="AO16" s="37"/>
      <c r="AP16" s="82">
        <f t="shared" si="3"/>
        <v>0</v>
      </c>
      <c r="AR16" s="144" t="s">
        <v>12</v>
      </c>
      <c r="AS16" s="60" t="s">
        <v>444</v>
      </c>
      <c r="AT16" s="36">
        <v>1</v>
      </c>
      <c r="AU16" s="37"/>
      <c r="AV16" s="36">
        <v>1</v>
      </c>
      <c r="AW16" s="37"/>
      <c r="AX16" s="37"/>
      <c r="AY16" s="82">
        <f t="shared" si="2"/>
        <v>1</v>
      </c>
    </row>
    <row r="17" spans="1:51" x14ac:dyDescent="0.3">
      <c r="A17" s="60" t="s">
        <v>15</v>
      </c>
      <c r="B17" s="36">
        <v>35</v>
      </c>
      <c r="C17" s="36">
        <v>1</v>
      </c>
      <c r="D17" s="87">
        <f t="shared" si="0"/>
        <v>2.8571428571428571E-2</v>
      </c>
      <c r="E17" s="36">
        <v>38</v>
      </c>
      <c r="F17" s="87">
        <f t="shared" si="1"/>
        <v>0.92105263157894735</v>
      </c>
      <c r="H17" s="144" t="s">
        <v>11</v>
      </c>
      <c r="I17" s="101" t="s">
        <v>51</v>
      </c>
      <c r="J17" s="36">
        <v>3</v>
      </c>
      <c r="K17" s="37">
        <v>2</v>
      </c>
      <c r="L17" s="36">
        <v>5</v>
      </c>
      <c r="N17" s="107" t="s">
        <v>763</v>
      </c>
      <c r="O17" s="58"/>
      <c r="Q17" s="58"/>
      <c r="S17" s="144"/>
      <c r="T17" s="60" t="s">
        <v>449</v>
      </c>
      <c r="U17" s="36">
        <v>1</v>
      </c>
      <c r="V17" s="37"/>
      <c r="W17" s="36">
        <v>1</v>
      </c>
      <c r="Y17" s="144"/>
      <c r="Z17" s="144"/>
      <c r="AA17" s="60" t="s">
        <v>684</v>
      </c>
      <c r="AB17" s="36" t="s">
        <v>271</v>
      </c>
      <c r="AC17" s="60" t="s">
        <v>483</v>
      </c>
      <c r="AD17" s="60" t="s">
        <v>659</v>
      </c>
      <c r="AE17" s="60" t="s">
        <v>685</v>
      </c>
      <c r="AF17" s="37"/>
      <c r="AG17" s="36">
        <v>1</v>
      </c>
      <c r="AH17" s="36">
        <v>1</v>
      </c>
      <c r="AJ17" s="102" t="s">
        <v>762</v>
      </c>
      <c r="AK17" s="49">
        <f>SUM(AK3:AK16)</f>
        <v>66</v>
      </c>
      <c r="AL17" s="49">
        <f t="shared" ref="AL17:AO17" si="5">SUM(AL3:AL16)</f>
        <v>48</v>
      </c>
      <c r="AM17" s="49">
        <f t="shared" si="5"/>
        <v>15</v>
      </c>
      <c r="AN17" s="49">
        <f t="shared" si="5"/>
        <v>2</v>
      </c>
      <c r="AO17" s="49">
        <f t="shared" si="5"/>
        <v>1</v>
      </c>
      <c r="AP17" s="49"/>
      <c r="AR17" s="144"/>
      <c r="AS17" s="60" t="s">
        <v>449</v>
      </c>
      <c r="AT17" s="36">
        <v>1</v>
      </c>
      <c r="AU17" s="36">
        <v>1</v>
      </c>
      <c r="AV17" s="37"/>
      <c r="AW17" s="37"/>
      <c r="AX17" s="37"/>
      <c r="AY17" s="82">
        <f t="shared" si="2"/>
        <v>0</v>
      </c>
    </row>
    <row r="18" spans="1:51" x14ac:dyDescent="0.3">
      <c r="A18" s="60" t="s">
        <v>16</v>
      </c>
      <c r="B18" s="36">
        <v>77</v>
      </c>
      <c r="C18" s="36">
        <v>5</v>
      </c>
      <c r="D18" s="87">
        <f t="shared" si="0"/>
        <v>6.4935064935064929E-2</v>
      </c>
      <c r="E18" s="36">
        <v>83</v>
      </c>
      <c r="F18" s="87">
        <f t="shared" si="1"/>
        <v>0.92771084337349397</v>
      </c>
      <c r="H18" s="144"/>
      <c r="I18" s="101" t="s">
        <v>52</v>
      </c>
      <c r="J18" s="37">
        <v>3</v>
      </c>
      <c r="K18" s="36"/>
      <c r="L18" s="36">
        <v>3</v>
      </c>
      <c r="N18" s="58"/>
      <c r="O18" s="58"/>
      <c r="Q18" s="58"/>
      <c r="S18" s="144" t="s">
        <v>13</v>
      </c>
      <c r="T18" s="60" t="s">
        <v>135</v>
      </c>
      <c r="U18" s="36">
        <v>1</v>
      </c>
      <c r="V18" s="37"/>
      <c r="W18" s="36">
        <v>1</v>
      </c>
      <c r="Y18" s="144"/>
      <c r="Z18" s="144"/>
      <c r="AA18" s="60" t="s">
        <v>582</v>
      </c>
      <c r="AB18" s="36" t="s">
        <v>116</v>
      </c>
      <c r="AC18" s="60" t="s">
        <v>686</v>
      </c>
      <c r="AD18" s="60" t="s">
        <v>687</v>
      </c>
      <c r="AE18" s="60" t="s">
        <v>688</v>
      </c>
      <c r="AF18" s="36">
        <v>1</v>
      </c>
      <c r="AG18" s="37"/>
      <c r="AH18" s="36">
        <v>1</v>
      </c>
      <c r="AL18" s="81">
        <f>AL17/$AK$17</f>
        <v>0.72727272727272729</v>
      </c>
      <c r="AM18" s="81">
        <f t="shared" ref="AM18:AO18" si="6">AM17/$AK$17</f>
        <v>0.22727272727272727</v>
      </c>
      <c r="AN18" s="52">
        <f t="shared" si="6"/>
        <v>3.0303030303030304E-2</v>
      </c>
      <c r="AO18" s="52">
        <f t="shared" si="6"/>
        <v>1.5151515151515152E-2</v>
      </c>
      <c r="AR18" s="144"/>
      <c r="AS18" s="60" t="s">
        <v>134</v>
      </c>
      <c r="AT18" s="36">
        <v>1</v>
      </c>
      <c r="AU18" s="36">
        <v>1</v>
      </c>
      <c r="AV18" s="37"/>
      <c r="AW18" s="37"/>
      <c r="AX18" s="37"/>
      <c r="AY18" s="82">
        <f t="shared" si="2"/>
        <v>0</v>
      </c>
    </row>
    <row r="19" spans="1:51" x14ac:dyDescent="0.3">
      <c r="B19" s="49">
        <f>SUM(B3:B18)</f>
        <v>907</v>
      </c>
      <c r="C19" s="49">
        <f>SUM(C3:C18)</f>
        <v>68</v>
      </c>
      <c r="D19" s="67">
        <f t="shared" si="0"/>
        <v>7.4972436604189632E-2</v>
      </c>
      <c r="E19" s="49">
        <f t="shared" ref="E19" si="7">SUM(E3:E18)</f>
        <v>971</v>
      </c>
      <c r="F19" s="67">
        <f>B19/E19</f>
        <v>0.93408856848609678</v>
      </c>
      <c r="H19" s="144"/>
      <c r="I19" s="100" t="s">
        <v>53</v>
      </c>
      <c r="J19" s="36">
        <v>1</v>
      </c>
      <c r="K19" s="37"/>
      <c r="L19" s="36">
        <v>1</v>
      </c>
      <c r="N19" s="58"/>
      <c r="O19" s="58"/>
      <c r="Q19" s="58"/>
      <c r="S19" s="144"/>
      <c r="T19" s="60" t="s">
        <v>87</v>
      </c>
      <c r="U19" s="36">
        <v>1</v>
      </c>
      <c r="V19" s="37"/>
      <c r="W19" s="36">
        <v>1</v>
      </c>
      <c r="Y19" s="144"/>
      <c r="Z19" s="144"/>
      <c r="AA19" s="60" t="s">
        <v>689</v>
      </c>
      <c r="AB19" s="36" t="s">
        <v>552</v>
      </c>
      <c r="AC19" s="60" t="s">
        <v>483</v>
      </c>
      <c r="AD19" s="60" t="s">
        <v>674</v>
      </c>
      <c r="AE19" s="60" t="s">
        <v>690</v>
      </c>
      <c r="AF19" s="36">
        <v>1</v>
      </c>
      <c r="AG19" s="37"/>
      <c r="AH19" s="36">
        <v>1</v>
      </c>
      <c r="AR19" s="144" t="s">
        <v>13</v>
      </c>
      <c r="AS19" s="60" t="s">
        <v>760</v>
      </c>
      <c r="AT19" s="36">
        <v>4</v>
      </c>
      <c r="AU19" s="36">
        <v>4</v>
      </c>
      <c r="AV19" s="37"/>
      <c r="AW19" s="37"/>
      <c r="AX19" s="37"/>
      <c r="AY19" s="82">
        <f t="shared" si="2"/>
        <v>0</v>
      </c>
    </row>
    <row r="20" spans="1:51" x14ac:dyDescent="0.3">
      <c r="H20" s="144" t="s">
        <v>12</v>
      </c>
      <c r="I20" s="100" t="s">
        <v>22</v>
      </c>
      <c r="J20" s="36">
        <v>1</v>
      </c>
      <c r="K20" s="37"/>
      <c r="L20" s="36">
        <v>1</v>
      </c>
      <c r="N20" s="58"/>
      <c r="O20" s="58"/>
      <c r="Q20" s="58"/>
      <c r="S20" s="144"/>
      <c r="T20" s="60" t="s">
        <v>136</v>
      </c>
      <c r="U20" s="36">
        <v>2</v>
      </c>
      <c r="V20" s="37"/>
      <c r="W20" s="36">
        <v>2</v>
      </c>
      <c r="Y20" s="144"/>
      <c r="Z20" s="144"/>
      <c r="AA20" s="60" t="s">
        <v>691</v>
      </c>
      <c r="AB20" s="36" t="s">
        <v>311</v>
      </c>
      <c r="AC20" s="60" t="s">
        <v>483</v>
      </c>
      <c r="AD20" s="60" t="s">
        <v>646</v>
      </c>
      <c r="AE20" s="60" t="s">
        <v>692</v>
      </c>
      <c r="AF20" s="36">
        <v>1</v>
      </c>
      <c r="AG20" s="37"/>
      <c r="AH20" s="36">
        <v>1</v>
      </c>
      <c r="AR20" s="144"/>
      <c r="AS20" s="60" t="s">
        <v>135</v>
      </c>
      <c r="AT20" s="36">
        <v>1</v>
      </c>
      <c r="AU20" s="36">
        <v>1</v>
      </c>
      <c r="AV20" s="37"/>
      <c r="AW20" s="37"/>
      <c r="AX20" s="37"/>
      <c r="AY20" s="82">
        <f t="shared" si="2"/>
        <v>0</v>
      </c>
    </row>
    <row r="21" spans="1:51" x14ac:dyDescent="0.3">
      <c r="H21" s="144"/>
      <c r="I21" s="101" t="s">
        <v>51</v>
      </c>
      <c r="J21" s="36">
        <v>2</v>
      </c>
      <c r="K21" s="37"/>
      <c r="L21" s="36">
        <v>2</v>
      </c>
      <c r="N21" s="58"/>
      <c r="P21" s="58"/>
      <c r="Q21" s="58"/>
      <c r="S21" s="144"/>
      <c r="T21" s="60" t="s">
        <v>137</v>
      </c>
      <c r="U21" s="36">
        <v>1</v>
      </c>
      <c r="V21" s="36">
        <v>1</v>
      </c>
      <c r="W21" s="36">
        <v>2</v>
      </c>
      <c r="Y21" s="144" t="s">
        <v>9</v>
      </c>
      <c r="Z21" s="144" t="s">
        <v>132</v>
      </c>
      <c r="AA21" s="60" t="s">
        <v>76</v>
      </c>
      <c r="AB21" s="36" t="s">
        <v>367</v>
      </c>
      <c r="AC21" s="60" t="s">
        <v>356</v>
      </c>
      <c r="AD21" s="60" t="s">
        <v>646</v>
      </c>
      <c r="AE21" s="60" t="s">
        <v>693</v>
      </c>
      <c r="AF21" s="36">
        <v>1</v>
      </c>
      <c r="AG21" s="37"/>
      <c r="AH21" s="36">
        <v>1</v>
      </c>
      <c r="AR21" s="144"/>
      <c r="AS21" s="60" t="s">
        <v>727</v>
      </c>
      <c r="AT21" s="36">
        <v>1</v>
      </c>
      <c r="AU21" s="37"/>
      <c r="AV21" s="36">
        <v>1</v>
      </c>
      <c r="AW21" s="37"/>
      <c r="AX21" s="37"/>
      <c r="AY21" s="82">
        <f t="shared" si="2"/>
        <v>1</v>
      </c>
    </row>
    <row r="22" spans="1:51" x14ac:dyDescent="0.3">
      <c r="H22" s="144"/>
      <c r="I22" s="100" t="s">
        <v>52</v>
      </c>
      <c r="J22" s="37"/>
      <c r="K22" s="36">
        <v>1</v>
      </c>
      <c r="L22" s="36">
        <v>1</v>
      </c>
      <c r="N22" s="58"/>
      <c r="O22" s="58"/>
      <c r="Q22" s="58"/>
      <c r="S22" s="144"/>
      <c r="T22" s="60" t="s">
        <v>753</v>
      </c>
      <c r="U22" s="36">
        <v>1</v>
      </c>
      <c r="V22" s="37"/>
      <c r="W22" s="36">
        <v>1</v>
      </c>
      <c r="Y22" s="144"/>
      <c r="Z22" s="144"/>
      <c r="AA22" s="60" t="s">
        <v>694</v>
      </c>
      <c r="AB22" s="36" t="s">
        <v>214</v>
      </c>
      <c r="AC22" s="60" t="s">
        <v>361</v>
      </c>
      <c r="AD22" s="60" t="s">
        <v>656</v>
      </c>
      <c r="AE22" s="60" t="s">
        <v>695</v>
      </c>
      <c r="AF22" s="36">
        <v>1</v>
      </c>
      <c r="AG22" s="37"/>
      <c r="AH22" s="36">
        <v>1</v>
      </c>
      <c r="AR22" s="144"/>
      <c r="AS22" s="60" t="s">
        <v>137</v>
      </c>
      <c r="AT22" s="36">
        <v>2</v>
      </c>
      <c r="AU22" s="36">
        <v>2</v>
      </c>
      <c r="AV22" s="37"/>
      <c r="AW22" s="37"/>
      <c r="AX22" s="37"/>
      <c r="AY22" s="82">
        <f t="shared" si="2"/>
        <v>0</v>
      </c>
    </row>
    <row r="23" spans="1:51" x14ac:dyDescent="0.3">
      <c r="H23" s="144"/>
      <c r="I23" s="100" t="s">
        <v>56</v>
      </c>
      <c r="J23" s="36">
        <v>1</v>
      </c>
      <c r="K23" s="37"/>
      <c r="L23" s="36">
        <v>1</v>
      </c>
      <c r="S23" s="144" t="s">
        <v>14</v>
      </c>
      <c r="T23" s="60" t="s">
        <v>93</v>
      </c>
      <c r="U23" s="36">
        <v>2</v>
      </c>
      <c r="V23" s="37"/>
      <c r="W23" s="36">
        <v>2</v>
      </c>
      <c r="Y23" s="144"/>
      <c r="Z23" s="144"/>
      <c r="AA23" s="60" t="s">
        <v>696</v>
      </c>
      <c r="AB23" s="36" t="s">
        <v>282</v>
      </c>
      <c r="AC23" s="60" t="s">
        <v>602</v>
      </c>
      <c r="AD23" s="60" t="s">
        <v>656</v>
      </c>
      <c r="AE23" s="60" t="s">
        <v>697</v>
      </c>
      <c r="AF23" s="36">
        <v>1</v>
      </c>
      <c r="AG23" s="37"/>
      <c r="AH23" s="36">
        <v>1</v>
      </c>
      <c r="AR23" s="144" t="s">
        <v>14</v>
      </c>
      <c r="AS23" s="60" t="s">
        <v>93</v>
      </c>
      <c r="AT23" s="36">
        <v>1</v>
      </c>
      <c r="AU23" s="37"/>
      <c r="AV23" s="36">
        <v>1</v>
      </c>
      <c r="AW23" s="37"/>
      <c r="AX23" s="37"/>
      <c r="AY23" s="82">
        <f t="shared" si="2"/>
        <v>1</v>
      </c>
    </row>
    <row r="24" spans="1:51" x14ac:dyDescent="0.3">
      <c r="H24" s="144" t="s">
        <v>13</v>
      </c>
      <c r="I24" s="101" t="s">
        <v>51</v>
      </c>
      <c r="J24" s="103">
        <v>5</v>
      </c>
      <c r="K24" s="49">
        <v>1</v>
      </c>
      <c r="L24" s="103">
        <v>6</v>
      </c>
      <c r="N24" s="58"/>
      <c r="O24" s="58"/>
      <c r="Q24" s="58"/>
      <c r="S24" s="144"/>
      <c r="T24" s="60" t="s">
        <v>745</v>
      </c>
      <c r="U24" s="36">
        <v>1</v>
      </c>
      <c r="V24" s="37"/>
      <c r="W24" s="36">
        <v>1</v>
      </c>
      <c r="Y24" s="144"/>
      <c r="Z24" s="60" t="s">
        <v>131</v>
      </c>
      <c r="AA24" s="60" t="s">
        <v>75</v>
      </c>
      <c r="AB24" s="36" t="s">
        <v>402</v>
      </c>
      <c r="AC24" s="60" t="s">
        <v>483</v>
      </c>
      <c r="AD24" s="60" t="s">
        <v>698</v>
      </c>
      <c r="AE24" s="60" t="s">
        <v>699</v>
      </c>
      <c r="AF24" s="36">
        <v>1</v>
      </c>
      <c r="AG24" s="37"/>
      <c r="AH24" s="36">
        <v>1</v>
      </c>
      <c r="AR24" s="144"/>
      <c r="AS24" s="60" t="s">
        <v>745</v>
      </c>
      <c r="AT24" s="36">
        <v>1</v>
      </c>
      <c r="AU24" s="36">
        <v>1</v>
      </c>
      <c r="AV24" s="37"/>
      <c r="AW24" s="37"/>
      <c r="AX24" s="37"/>
      <c r="AY24" s="82">
        <f t="shared" si="2"/>
        <v>0</v>
      </c>
    </row>
    <row r="25" spans="1:51" x14ac:dyDescent="0.3">
      <c r="H25" s="144"/>
      <c r="I25" s="100" t="s">
        <v>53</v>
      </c>
      <c r="J25" s="36">
        <v>1</v>
      </c>
      <c r="K25" s="37"/>
      <c r="L25" s="36">
        <v>1</v>
      </c>
      <c r="N25" s="58"/>
      <c r="O25" s="58"/>
      <c r="Q25" s="58"/>
      <c r="S25" s="60" t="s">
        <v>16</v>
      </c>
      <c r="T25" s="60" t="s">
        <v>143</v>
      </c>
      <c r="U25" s="36">
        <v>2</v>
      </c>
      <c r="V25" s="37"/>
      <c r="W25" s="36">
        <v>2</v>
      </c>
      <c r="Y25" s="144"/>
      <c r="Z25" s="144" t="s">
        <v>534</v>
      </c>
      <c r="AA25" s="60" t="s">
        <v>81</v>
      </c>
      <c r="AB25" s="36" t="s">
        <v>205</v>
      </c>
      <c r="AC25" s="60" t="s">
        <v>653</v>
      </c>
      <c r="AD25" s="60" t="s">
        <v>669</v>
      </c>
      <c r="AE25" s="60" t="s">
        <v>700</v>
      </c>
      <c r="AF25" s="36">
        <v>1</v>
      </c>
      <c r="AG25" s="37"/>
      <c r="AH25" s="36">
        <v>1</v>
      </c>
      <c r="AR25" s="144" t="s">
        <v>16</v>
      </c>
      <c r="AS25" s="60" t="s">
        <v>143</v>
      </c>
      <c r="AT25" s="36">
        <v>2</v>
      </c>
      <c r="AU25" s="36">
        <v>2</v>
      </c>
      <c r="AV25" s="37"/>
      <c r="AW25" s="37"/>
      <c r="AX25" s="37"/>
      <c r="AY25" s="82">
        <f t="shared" si="2"/>
        <v>0</v>
      </c>
    </row>
    <row r="26" spans="1:51" ht="15" customHeight="1" x14ac:dyDescent="0.3">
      <c r="H26" s="144"/>
      <c r="I26" s="100" t="s">
        <v>55</v>
      </c>
      <c r="J26" s="36">
        <v>1</v>
      </c>
      <c r="K26" s="37"/>
      <c r="L26" s="36">
        <v>1</v>
      </c>
      <c r="T26" s="102" t="s">
        <v>762</v>
      </c>
      <c r="U26" s="49">
        <f>SUM(U3:U25)</f>
        <v>37</v>
      </c>
      <c r="V26" s="49">
        <f t="shared" ref="V26:W26" si="8">SUM(V3:V25)</f>
        <v>6</v>
      </c>
      <c r="W26" s="49">
        <f t="shared" si="8"/>
        <v>43</v>
      </c>
      <c r="Y26" s="144"/>
      <c r="Z26" s="144"/>
      <c r="AA26" s="60" t="s">
        <v>701</v>
      </c>
      <c r="AB26" s="36" t="s">
        <v>117</v>
      </c>
      <c r="AC26" s="60" t="s">
        <v>687</v>
      </c>
      <c r="AD26" s="60" t="s">
        <v>702</v>
      </c>
      <c r="AE26" s="60" t="s">
        <v>703</v>
      </c>
      <c r="AF26" s="36">
        <v>1</v>
      </c>
      <c r="AG26" s="37"/>
      <c r="AH26" s="36">
        <v>1</v>
      </c>
      <c r="AR26" s="144"/>
      <c r="AS26" s="60" t="s">
        <v>144</v>
      </c>
      <c r="AT26" s="36">
        <v>2</v>
      </c>
      <c r="AU26" s="36">
        <v>1</v>
      </c>
      <c r="AV26" s="37"/>
      <c r="AW26" s="36">
        <v>1</v>
      </c>
      <c r="AX26" s="37"/>
      <c r="AY26" s="82">
        <f t="shared" si="2"/>
        <v>0</v>
      </c>
    </row>
    <row r="27" spans="1:51" x14ac:dyDescent="0.3">
      <c r="H27" s="144" t="s">
        <v>14</v>
      </c>
      <c r="I27" s="101" t="s">
        <v>51</v>
      </c>
      <c r="J27" s="36">
        <v>3</v>
      </c>
      <c r="K27" s="37"/>
      <c r="L27" s="36">
        <v>3</v>
      </c>
      <c r="Y27" s="144" t="s">
        <v>11</v>
      </c>
      <c r="Z27" s="144" t="s">
        <v>145</v>
      </c>
      <c r="AA27" s="60" t="s">
        <v>704</v>
      </c>
      <c r="AB27" s="36" t="s">
        <v>705</v>
      </c>
      <c r="AC27" s="60" t="s">
        <v>238</v>
      </c>
      <c r="AD27" s="60" t="s">
        <v>674</v>
      </c>
      <c r="AE27" s="60" t="s">
        <v>706</v>
      </c>
      <c r="AF27" s="36">
        <v>1</v>
      </c>
      <c r="AG27" s="37"/>
      <c r="AH27" s="36">
        <v>1</v>
      </c>
      <c r="AS27" s="102" t="s">
        <v>762</v>
      </c>
      <c r="AT27" s="49">
        <f>SUM(AT3:AT26)</f>
        <v>42</v>
      </c>
      <c r="AU27" s="49">
        <f t="shared" ref="AU27:AW27" si="9">SUM(AU3:AU26)</f>
        <v>32</v>
      </c>
      <c r="AV27" s="49">
        <f t="shared" si="9"/>
        <v>8</v>
      </c>
      <c r="AW27" s="49">
        <f t="shared" si="9"/>
        <v>1</v>
      </c>
      <c r="AX27" s="49">
        <f>SUM(AX3:AX26)</f>
        <v>1</v>
      </c>
      <c r="AY27" s="49"/>
    </row>
    <row r="28" spans="1:51" x14ac:dyDescent="0.3">
      <c r="H28" s="144"/>
      <c r="I28" s="101" t="s">
        <v>56</v>
      </c>
      <c r="J28" s="36">
        <v>3</v>
      </c>
      <c r="K28" s="37"/>
      <c r="L28" s="36">
        <v>3</v>
      </c>
      <c r="Y28" s="144"/>
      <c r="Z28" s="144"/>
      <c r="AA28" s="60" t="s">
        <v>707</v>
      </c>
      <c r="AB28" s="36" t="s">
        <v>294</v>
      </c>
      <c r="AC28" s="60" t="s">
        <v>191</v>
      </c>
      <c r="AD28" s="60" t="s">
        <v>708</v>
      </c>
      <c r="AE28" s="60" t="s">
        <v>709</v>
      </c>
      <c r="AF28" s="37"/>
      <c r="AG28" s="36">
        <v>1</v>
      </c>
      <c r="AH28" s="36">
        <v>1</v>
      </c>
    </row>
    <row r="29" spans="1:51" x14ac:dyDescent="0.3">
      <c r="H29" s="60" t="s">
        <v>15</v>
      </c>
      <c r="I29" s="100" t="s">
        <v>56</v>
      </c>
      <c r="J29" s="36">
        <v>1</v>
      </c>
      <c r="K29" s="37"/>
      <c r="L29" s="36">
        <v>1</v>
      </c>
      <c r="Y29" s="144"/>
      <c r="Z29" s="144"/>
      <c r="AA29" s="60" t="s">
        <v>77</v>
      </c>
      <c r="AB29" s="36" t="s">
        <v>710</v>
      </c>
      <c r="AC29" s="60" t="s">
        <v>346</v>
      </c>
      <c r="AD29" s="60" t="s">
        <v>646</v>
      </c>
      <c r="AE29" s="60" t="s">
        <v>711</v>
      </c>
      <c r="AF29" s="36">
        <v>1</v>
      </c>
      <c r="AG29" s="37"/>
      <c r="AH29" s="36">
        <v>1</v>
      </c>
    </row>
    <row r="30" spans="1:51" x14ac:dyDescent="0.3">
      <c r="H30" s="144" t="s">
        <v>16</v>
      </c>
      <c r="I30" s="101" t="s">
        <v>51</v>
      </c>
      <c r="J30" s="103">
        <v>2</v>
      </c>
      <c r="K30" s="49"/>
      <c r="L30" s="103">
        <v>2</v>
      </c>
      <c r="Y30" s="144"/>
      <c r="Z30" s="144" t="s">
        <v>133</v>
      </c>
      <c r="AA30" s="60" t="s">
        <v>712</v>
      </c>
      <c r="AB30" s="36" t="s">
        <v>713</v>
      </c>
      <c r="AC30" s="60" t="s">
        <v>714</v>
      </c>
      <c r="AD30" s="60" t="s">
        <v>708</v>
      </c>
      <c r="AE30" s="60" t="s">
        <v>715</v>
      </c>
      <c r="AF30" s="37"/>
      <c r="AG30" s="36">
        <v>1</v>
      </c>
      <c r="AH30" s="36">
        <v>1</v>
      </c>
    </row>
    <row r="31" spans="1:51" x14ac:dyDescent="0.3">
      <c r="H31" s="144"/>
      <c r="I31" s="101" t="s">
        <v>52</v>
      </c>
      <c r="J31" s="36">
        <v>1</v>
      </c>
      <c r="K31" s="37">
        <v>1</v>
      </c>
      <c r="L31" s="36">
        <v>2</v>
      </c>
      <c r="Y31" s="144"/>
      <c r="Z31" s="144"/>
      <c r="AA31" s="60" t="s">
        <v>716</v>
      </c>
      <c r="AB31" s="36" t="s">
        <v>717</v>
      </c>
      <c r="AC31" s="60" t="s">
        <v>718</v>
      </c>
      <c r="AD31" s="60" t="s">
        <v>708</v>
      </c>
      <c r="AE31" s="60" t="s">
        <v>719</v>
      </c>
      <c r="AF31" s="36">
        <v>1</v>
      </c>
      <c r="AG31" s="37"/>
      <c r="AH31" s="36">
        <v>1</v>
      </c>
    </row>
    <row r="32" spans="1:51" x14ac:dyDescent="0.3">
      <c r="H32" s="144"/>
      <c r="I32" s="100" t="s">
        <v>56</v>
      </c>
      <c r="J32" s="36">
        <v>1</v>
      </c>
      <c r="K32" s="37"/>
      <c r="L32" s="36">
        <v>1</v>
      </c>
      <c r="Y32" s="144" t="s">
        <v>12</v>
      </c>
      <c r="Z32" s="60" t="s">
        <v>444</v>
      </c>
      <c r="AA32" s="60" t="s">
        <v>164</v>
      </c>
      <c r="AB32" s="36" t="s">
        <v>116</v>
      </c>
      <c r="AC32" s="60" t="s">
        <v>702</v>
      </c>
      <c r="AD32" s="60" t="s">
        <v>650</v>
      </c>
      <c r="AE32" s="60" t="s">
        <v>720</v>
      </c>
      <c r="AF32" s="36">
        <v>1</v>
      </c>
      <c r="AG32" s="37"/>
      <c r="AH32" s="36">
        <v>1</v>
      </c>
    </row>
    <row r="33" spans="9:34" x14ac:dyDescent="0.3">
      <c r="I33" s="104" t="s">
        <v>762</v>
      </c>
      <c r="J33" s="49">
        <f>SUM(J3:J32)</f>
        <v>59</v>
      </c>
      <c r="K33" s="49">
        <f t="shared" ref="K33:L33" si="10">SUM(K3:K32)</f>
        <v>8</v>
      </c>
      <c r="L33" s="49">
        <f t="shared" si="10"/>
        <v>67</v>
      </c>
      <c r="Y33" s="144"/>
      <c r="Z33" s="60" t="s">
        <v>449</v>
      </c>
      <c r="AA33" s="60" t="s">
        <v>721</v>
      </c>
      <c r="AB33" s="36" t="s">
        <v>379</v>
      </c>
      <c r="AC33" s="60" t="s">
        <v>245</v>
      </c>
      <c r="AD33" s="60" t="s">
        <v>687</v>
      </c>
      <c r="AE33" s="60" t="s">
        <v>722</v>
      </c>
      <c r="AF33" s="36">
        <v>1</v>
      </c>
      <c r="AG33" s="37"/>
      <c r="AH33" s="36">
        <v>1</v>
      </c>
    </row>
    <row r="34" spans="9:34" x14ac:dyDescent="0.3">
      <c r="Y34" s="144" t="s">
        <v>13</v>
      </c>
      <c r="Z34" s="60" t="s">
        <v>135</v>
      </c>
      <c r="AA34" s="60" t="s">
        <v>723</v>
      </c>
      <c r="AB34" s="36" t="s">
        <v>724</v>
      </c>
      <c r="AC34" s="60" t="s">
        <v>725</v>
      </c>
      <c r="AD34" s="60" t="s">
        <v>687</v>
      </c>
      <c r="AE34" s="60" t="s">
        <v>726</v>
      </c>
      <c r="AF34" s="36">
        <v>1</v>
      </c>
      <c r="AG34" s="37"/>
      <c r="AH34" s="36">
        <v>1</v>
      </c>
    </row>
    <row r="35" spans="9:34" x14ac:dyDescent="0.3">
      <c r="Y35" s="144"/>
      <c r="Z35" s="60" t="s">
        <v>727</v>
      </c>
      <c r="AA35" s="60" t="s">
        <v>264</v>
      </c>
      <c r="AB35" s="36" t="s">
        <v>104</v>
      </c>
      <c r="AC35" s="60" t="s">
        <v>702</v>
      </c>
      <c r="AD35" s="60" t="s">
        <v>667</v>
      </c>
      <c r="AE35" s="60" t="s">
        <v>728</v>
      </c>
      <c r="AF35" s="36">
        <v>1</v>
      </c>
      <c r="AG35" s="37"/>
      <c r="AH35" s="36">
        <v>1</v>
      </c>
    </row>
    <row r="36" spans="9:34" ht="14.25" customHeight="1" x14ac:dyDescent="0.3">
      <c r="Y36" s="144"/>
      <c r="Z36" s="60" t="s">
        <v>87</v>
      </c>
      <c r="AA36" s="60" t="s">
        <v>729</v>
      </c>
      <c r="AB36" s="36" t="s">
        <v>730</v>
      </c>
      <c r="AC36" s="60" t="s">
        <v>297</v>
      </c>
      <c r="AD36" s="60" t="s">
        <v>643</v>
      </c>
      <c r="AE36" s="60" t="s">
        <v>731</v>
      </c>
      <c r="AF36" s="36">
        <v>1</v>
      </c>
      <c r="AG36" s="37"/>
      <c r="AH36" s="36">
        <v>1</v>
      </c>
    </row>
    <row r="37" spans="9:34" x14ac:dyDescent="0.3">
      <c r="Y37" s="144"/>
      <c r="Z37" s="144" t="s">
        <v>136</v>
      </c>
      <c r="AA37" s="60" t="s">
        <v>732</v>
      </c>
      <c r="AB37" s="36" t="s">
        <v>268</v>
      </c>
      <c r="AC37" s="60" t="s">
        <v>408</v>
      </c>
      <c r="AD37" s="60" t="s">
        <v>667</v>
      </c>
      <c r="AE37" s="60" t="s">
        <v>733</v>
      </c>
      <c r="AF37" s="36">
        <v>1</v>
      </c>
      <c r="AG37" s="37"/>
      <c r="AH37" s="36">
        <v>1</v>
      </c>
    </row>
    <row r="38" spans="9:34" x14ac:dyDescent="0.3">
      <c r="Y38" s="144"/>
      <c r="Z38" s="144"/>
      <c r="AA38" s="60" t="s">
        <v>471</v>
      </c>
      <c r="AB38" s="36" t="s">
        <v>265</v>
      </c>
      <c r="AC38" s="60" t="s">
        <v>686</v>
      </c>
      <c r="AD38" s="60" t="s">
        <v>646</v>
      </c>
      <c r="AE38" s="60" t="s">
        <v>734</v>
      </c>
      <c r="AF38" s="36">
        <v>1</v>
      </c>
      <c r="AG38" s="37"/>
      <c r="AH38" s="36">
        <v>1</v>
      </c>
    </row>
    <row r="39" spans="9:34" ht="14.25" customHeight="1" x14ac:dyDescent="0.3">
      <c r="Y39" s="144"/>
      <c r="Z39" s="144" t="s">
        <v>137</v>
      </c>
      <c r="AA39" s="60" t="s">
        <v>611</v>
      </c>
      <c r="AB39" s="36" t="s">
        <v>336</v>
      </c>
      <c r="AC39" s="60" t="s">
        <v>602</v>
      </c>
      <c r="AD39" s="60" t="s">
        <v>735</v>
      </c>
      <c r="AE39" s="60" t="s">
        <v>736</v>
      </c>
      <c r="AF39" s="37"/>
      <c r="AG39" s="36">
        <v>1</v>
      </c>
      <c r="AH39" s="36">
        <v>1</v>
      </c>
    </row>
    <row r="40" spans="9:34" x14ac:dyDescent="0.3">
      <c r="Y40" s="144"/>
      <c r="Z40" s="144"/>
      <c r="AA40" s="60" t="s">
        <v>737</v>
      </c>
      <c r="AB40" s="36" t="s">
        <v>419</v>
      </c>
      <c r="AC40" s="60" t="s">
        <v>738</v>
      </c>
      <c r="AD40" s="60" t="s">
        <v>687</v>
      </c>
      <c r="AE40" s="60" t="s">
        <v>739</v>
      </c>
      <c r="AF40" s="36">
        <v>1</v>
      </c>
      <c r="AG40" s="37"/>
      <c r="AH40" s="36">
        <v>1</v>
      </c>
    </row>
    <row r="41" spans="9:34" x14ac:dyDescent="0.3">
      <c r="Y41" s="144" t="s">
        <v>14</v>
      </c>
      <c r="Z41" s="144" t="s">
        <v>93</v>
      </c>
      <c r="AA41" s="60" t="s">
        <v>90</v>
      </c>
      <c r="AB41" s="36" t="s">
        <v>244</v>
      </c>
      <c r="AC41" s="60" t="s">
        <v>646</v>
      </c>
      <c r="AD41" s="60" t="s">
        <v>740</v>
      </c>
      <c r="AE41" s="60" t="s">
        <v>741</v>
      </c>
      <c r="AF41" s="36">
        <v>1</v>
      </c>
      <c r="AG41" s="37"/>
      <c r="AH41" s="36">
        <v>1</v>
      </c>
    </row>
    <row r="42" spans="9:34" x14ac:dyDescent="0.3">
      <c r="Y42" s="144"/>
      <c r="Z42" s="144"/>
      <c r="AA42" s="60" t="s">
        <v>742</v>
      </c>
      <c r="AB42" s="36" t="s">
        <v>315</v>
      </c>
      <c r="AC42" s="60" t="s">
        <v>567</v>
      </c>
      <c r="AD42" s="60" t="s">
        <v>743</v>
      </c>
      <c r="AE42" s="60" t="s">
        <v>744</v>
      </c>
      <c r="AF42" s="36">
        <v>1</v>
      </c>
      <c r="AG42" s="37"/>
      <c r="AH42" s="36">
        <v>1</v>
      </c>
    </row>
    <row r="43" spans="9:34" x14ac:dyDescent="0.3">
      <c r="Y43" s="144"/>
      <c r="Z43" s="60" t="s">
        <v>745</v>
      </c>
      <c r="AA43" s="60" t="s">
        <v>746</v>
      </c>
      <c r="AB43" s="36" t="s">
        <v>747</v>
      </c>
      <c r="AC43" s="60" t="s">
        <v>280</v>
      </c>
      <c r="AD43" s="60" t="s">
        <v>698</v>
      </c>
      <c r="AE43" s="60" t="s">
        <v>748</v>
      </c>
      <c r="AF43" s="36">
        <v>1</v>
      </c>
      <c r="AG43" s="37"/>
      <c r="AH43" s="36">
        <v>1</v>
      </c>
    </row>
    <row r="44" spans="9:34" x14ac:dyDescent="0.3">
      <c r="Y44" s="144" t="s">
        <v>16</v>
      </c>
      <c r="Z44" s="144" t="s">
        <v>143</v>
      </c>
      <c r="AA44" s="60" t="s">
        <v>749</v>
      </c>
      <c r="AB44" s="36" t="s">
        <v>189</v>
      </c>
      <c r="AC44" s="60" t="s">
        <v>627</v>
      </c>
      <c r="AD44" s="60" t="s">
        <v>650</v>
      </c>
      <c r="AE44" s="60" t="s">
        <v>750</v>
      </c>
      <c r="AF44" s="36">
        <v>1</v>
      </c>
      <c r="AG44" s="37"/>
      <c r="AH44" s="36">
        <v>1</v>
      </c>
    </row>
    <row r="45" spans="9:34" x14ac:dyDescent="0.3">
      <c r="N45" s="58"/>
      <c r="O45" s="58"/>
      <c r="Q45" s="58"/>
      <c r="Y45" s="144"/>
      <c r="Z45" s="144"/>
      <c r="AA45" s="60" t="s">
        <v>751</v>
      </c>
      <c r="AB45" s="36" t="s">
        <v>330</v>
      </c>
      <c r="AC45" s="60" t="s">
        <v>199</v>
      </c>
      <c r="AD45" s="60" t="s">
        <v>646</v>
      </c>
      <c r="AE45" s="60" t="s">
        <v>752</v>
      </c>
      <c r="AF45" s="36">
        <v>1</v>
      </c>
      <c r="AG45" s="37"/>
      <c r="AH45" s="36">
        <v>1</v>
      </c>
    </row>
    <row r="46" spans="9:34" x14ac:dyDescent="0.3">
      <c r="AE46" s="102" t="s">
        <v>762</v>
      </c>
      <c r="AF46" s="49">
        <f>SUM(AF3:AF45)</f>
        <v>37</v>
      </c>
      <c r="AG46" s="49">
        <f t="shared" ref="AG46:AH46" si="11">SUM(AG3:AG45)</f>
        <v>6</v>
      </c>
      <c r="AH46" s="49">
        <f t="shared" si="11"/>
        <v>43</v>
      </c>
    </row>
  </sheetData>
  <mergeCells count="52">
    <mergeCell ref="A1:F1"/>
    <mergeCell ref="AR23:AR24"/>
    <mergeCell ref="AR25:AR26"/>
    <mergeCell ref="AJ1:AP1"/>
    <mergeCell ref="AR1:AY1"/>
    <mergeCell ref="AR7:AR8"/>
    <mergeCell ref="AR9:AR14"/>
    <mergeCell ref="AR16:AR18"/>
    <mergeCell ref="AR19:AR22"/>
    <mergeCell ref="S23:S24"/>
    <mergeCell ref="H1:L1"/>
    <mergeCell ref="N1:Q1"/>
    <mergeCell ref="S1:W1"/>
    <mergeCell ref="Y1:AH1"/>
    <mergeCell ref="S14:S15"/>
    <mergeCell ref="S16:S17"/>
    <mergeCell ref="Y44:Y45"/>
    <mergeCell ref="Z44:Z45"/>
    <mergeCell ref="S4:S5"/>
    <mergeCell ref="S7:S8"/>
    <mergeCell ref="S9:S10"/>
    <mergeCell ref="S11:S13"/>
    <mergeCell ref="Y32:Y33"/>
    <mergeCell ref="Y34:Y40"/>
    <mergeCell ref="Z37:Z38"/>
    <mergeCell ref="Z39:Z40"/>
    <mergeCell ref="Y41:Y43"/>
    <mergeCell ref="Z41:Z42"/>
    <mergeCell ref="Z11:Z14"/>
    <mergeCell ref="Z15:Z20"/>
    <mergeCell ref="Y21:Y26"/>
    <mergeCell ref="Z25:Z26"/>
    <mergeCell ref="Y27:Y31"/>
    <mergeCell ref="Z27:Z29"/>
    <mergeCell ref="Z30:Z31"/>
    <mergeCell ref="S18:S22"/>
    <mergeCell ref="Z3:Z4"/>
    <mergeCell ref="Y5:Y7"/>
    <mergeCell ref="Z6:Z7"/>
    <mergeCell ref="Y9:Y10"/>
    <mergeCell ref="Z21:Z23"/>
    <mergeCell ref="H27:H28"/>
    <mergeCell ref="H30:H32"/>
    <mergeCell ref="H11:H12"/>
    <mergeCell ref="H15:H16"/>
    <mergeCell ref="H17:H19"/>
    <mergeCell ref="H6:H8"/>
    <mergeCell ref="H4:H5"/>
    <mergeCell ref="Y11:Y20"/>
    <mergeCell ref="H20:H23"/>
    <mergeCell ref="H24:H26"/>
    <mergeCell ref="Y3:Y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0"/>
  <sheetViews>
    <sheetView workbookViewId="0">
      <selection activeCell="D23" sqref="D23"/>
    </sheetView>
  </sheetViews>
  <sheetFormatPr baseColWidth="10" defaultRowHeight="14.4" x14ac:dyDescent="0.3"/>
  <cols>
    <col min="1" max="1" width="14.6640625" customWidth="1"/>
    <col min="2" max="2" width="7.44140625" bestFit="1" customWidth="1"/>
    <col min="3" max="3" width="5.5546875" bestFit="1" customWidth="1"/>
    <col min="4" max="4" width="10.6640625" bestFit="1" customWidth="1"/>
    <col min="5" max="5" width="8.33203125" bestFit="1" customWidth="1"/>
    <col min="6" max="6" width="12.6640625" customWidth="1"/>
    <col min="8" max="8" width="16.33203125" customWidth="1"/>
    <col min="9" max="9" width="35" customWidth="1"/>
    <col min="10" max="11" width="5.44140625" bestFit="1" customWidth="1"/>
    <col min="13" max="13" width="15.88671875" customWidth="1"/>
    <col min="14" max="15" width="5.44140625" bestFit="1" customWidth="1"/>
    <col min="17" max="17" width="16.44140625" customWidth="1"/>
    <col min="18" max="18" width="40" customWidth="1"/>
    <col min="19" max="20" width="5.44140625" style="49" bestFit="1" customWidth="1"/>
    <col min="22" max="22" width="14.44140625" style="113" customWidth="1"/>
    <col min="23" max="23" width="39.44140625" style="113" customWidth="1"/>
    <col min="24" max="24" width="22.6640625" customWidth="1"/>
    <col min="25" max="25" width="12.5546875" customWidth="1"/>
    <col min="28" max="28" width="39.33203125" customWidth="1"/>
    <col min="29" max="30" width="5.44140625" style="49" bestFit="1" customWidth="1"/>
    <col min="33" max="33" width="16.5546875" customWidth="1"/>
    <col min="34" max="34" width="5.44140625" bestFit="1" customWidth="1"/>
    <col min="35" max="35" width="7.6640625" bestFit="1" customWidth="1"/>
    <col min="36" max="36" width="7.109375" bestFit="1" customWidth="1"/>
    <col min="37" max="37" width="9.44140625" bestFit="1" customWidth="1"/>
    <col min="38" max="38" width="11.109375" bestFit="1" customWidth="1"/>
    <col min="40" max="40" width="15.6640625" customWidth="1"/>
    <col min="41" max="41" width="40.6640625" customWidth="1"/>
    <col min="42" max="42" width="5.44140625" style="49" bestFit="1" customWidth="1"/>
    <col min="43" max="43" width="7.6640625" style="49" bestFit="1" customWidth="1"/>
    <col min="44" max="44" width="5.44140625" style="49" bestFit="1" customWidth="1"/>
    <col min="45" max="45" width="9.33203125" style="49" bestFit="1" customWidth="1"/>
    <col min="46" max="46" width="11.109375" style="49" bestFit="1" customWidth="1"/>
  </cols>
  <sheetData>
    <row r="1" spans="1:46" s="55" customFormat="1" ht="18.600000000000001" thickBot="1" x14ac:dyDescent="0.35">
      <c r="A1" s="157" t="s">
        <v>767</v>
      </c>
      <c r="B1" s="157"/>
      <c r="C1" s="157"/>
      <c r="D1" s="157"/>
      <c r="E1" s="157"/>
      <c r="F1" s="157"/>
      <c r="H1" s="160" t="s">
        <v>768</v>
      </c>
      <c r="I1" s="160"/>
      <c r="J1" s="160"/>
      <c r="K1" s="160"/>
      <c r="M1" s="161" t="s">
        <v>769</v>
      </c>
      <c r="N1" s="161"/>
      <c r="O1" s="161"/>
      <c r="Q1" s="160" t="s">
        <v>770</v>
      </c>
      <c r="R1" s="160"/>
      <c r="S1" s="160"/>
      <c r="T1" s="160"/>
      <c r="V1" s="162" t="s">
        <v>770</v>
      </c>
      <c r="W1" s="162"/>
      <c r="X1" s="162"/>
      <c r="Y1" s="162"/>
      <c r="Z1" s="162"/>
      <c r="AA1" s="162"/>
      <c r="AB1" s="162"/>
      <c r="AC1" s="162"/>
      <c r="AD1" s="162"/>
      <c r="AE1"/>
      <c r="AG1" s="158" t="s">
        <v>771</v>
      </c>
      <c r="AH1" s="159"/>
      <c r="AI1" s="159"/>
      <c r="AJ1" s="159"/>
      <c r="AK1" s="159"/>
      <c r="AL1" s="159"/>
      <c r="AN1" s="159" t="s">
        <v>772</v>
      </c>
      <c r="AO1" s="159"/>
      <c r="AP1" s="159"/>
      <c r="AQ1" s="159"/>
      <c r="AR1" s="159"/>
      <c r="AS1" s="159"/>
      <c r="AT1" s="159"/>
    </row>
    <row r="2" spans="1:46" s="49" customFormat="1" ht="28.8" x14ac:dyDescent="0.3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8" t="s">
        <v>123</v>
      </c>
      <c r="I2" s="68" t="s">
        <v>122</v>
      </c>
      <c r="J2" s="68" t="s">
        <v>121</v>
      </c>
      <c r="K2" s="68" t="s">
        <v>61</v>
      </c>
      <c r="M2" s="65" t="s">
        <v>123</v>
      </c>
      <c r="N2" s="68" t="s">
        <v>121</v>
      </c>
      <c r="O2" s="68" t="s">
        <v>61</v>
      </c>
      <c r="Q2" s="65" t="s">
        <v>123</v>
      </c>
      <c r="R2" s="65" t="s">
        <v>146</v>
      </c>
      <c r="S2" s="65" t="s">
        <v>121</v>
      </c>
      <c r="T2" s="68" t="s">
        <v>61</v>
      </c>
      <c r="V2" s="85" t="s">
        <v>123</v>
      </c>
      <c r="W2" s="85" t="s">
        <v>168</v>
      </c>
      <c r="X2" s="85" t="s">
        <v>169</v>
      </c>
      <c r="Y2" s="85" t="s">
        <v>170</v>
      </c>
      <c r="Z2" s="85" t="s">
        <v>171</v>
      </c>
      <c r="AA2" s="85" t="s">
        <v>172</v>
      </c>
      <c r="AB2" s="85" t="s">
        <v>173</v>
      </c>
      <c r="AC2" s="85" t="s">
        <v>121</v>
      </c>
      <c r="AD2" s="85" t="s">
        <v>61</v>
      </c>
      <c r="AG2" s="65" t="s">
        <v>123</v>
      </c>
      <c r="AH2" s="66" t="s">
        <v>61</v>
      </c>
      <c r="AI2" s="66" t="s">
        <v>120</v>
      </c>
      <c r="AJ2" s="66" t="s">
        <v>121</v>
      </c>
      <c r="AK2" s="66" t="s">
        <v>125</v>
      </c>
      <c r="AL2" s="66" t="s">
        <v>167</v>
      </c>
      <c r="AN2" s="66" t="s">
        <v>123</v>
      </c>
      <c r="AO2" s="66" t="s">
        <v>146</v>
      </c>
      <c r="AP2" s="66" t="s">
        <v>61</v>
      </c>
      <c r="AQ2" s="66" t="s">
        <v>120</v>
      </c>
      <c r="AR2" s="66" t="s">
        <v>121</v>
      </c>
      <c r="AS2" s="66" t="s">
        <v>125</v>
      </c>
      <c r="AT2" s="66" t="s">
        <v>167</v>
      </c>
    </row>
    <row r="3" spans="1:46" x14ac:dyDescent="0.3">
      <c r="A3" s="60" t="s">
        <v>1</v>
      </c>
      <c r="B3" s="36">
        <v>44</v>
      </c>
      <c r="C3" s="36">
        <v>4</v>
      </c>
      <c r="D3" s="87">
        <f>C3/B3</f>
        <v>9.0909090909090912E-2</v>
      </c>
      <c r="E3" s="36">
        <v>44</v>
      </c>
      <c r="F3" s="119">
        <f>B3/E3</f>
        <v>1</v>
      </c>
      <c r="H3" s="163" t="s">
        <v>1</v>
      </c>
      <c r="I3" s="60" t="s">
        <v>21</v>
      </c>
      <c r="J3" s="36">
        <v>1</v>
      </c>
      <c r="K3" s="36">
        <v>1</v>
      </c>
      <c r="M3" s="60" t="s">
        <v>1</v>
      </c>
      <c r="N3" s="36">
        <v>2</v>
      </c>
      <c r="O3" s="36">
        <v>2</v>
      </c>
      <c r="Q3" s="100" t="s">
        <v>1</v>
      </c>
      <c r="R3" s="60" t="s">
        <v>127</v>
      </c>
      <c r="S3" s="36">
        <v>2</v>
      </c>
      <c r="T3" s="36">
        <v>2</v>
      </c>
      <c r="V3" s="163" t="s">
        <v>1</v>
      </c>
      <c r="W3" s="163" t="s">
        <v>127</v>
      </c>
      <c r="X3" s="60" t="s">
        <v>774</v>
      </c>
      <c r="Y3" s="36" t="s">
        <v>775</v>
      </c>
      <c r="Z3" s="60" t="s">
        <v>776</v>
      </c>
      <c r="AA3" s="60" t="s">
        <v>777</v>
      </c>
      <c r="AB3" s="60" t="s">
        <v>778</v>
      </c>
      <c r="AC3" s="36">
        <v>1</v>
      </c>
      <c r="AD3" s="36">
        <v>1</v>
      </c>
      <c r="AG3" s="60" t="s">
        <v>1</v>
      </c>
      <c r="AH3" s="36">
        <v>3</v>
      </c>
      <c r="AI3" s="36">
        <v>2</v>
      </c>
      <c r="AJ3" s="36">
        <v>1</v>
      </c>
      <c r="AK3" s="37"/>
      <c r="AL3" s="82">
        <f>AJ3/AH3</f>
        <v>0.33333333333333331</v>
      </c>
      <c r="AN3" s="60" t="s">
        <v>1</v>
      </c>
      <c r="AO3" s="60" t="s">
        <v>127</v>
      </c>
      <c r="AP3" s="36">
        <v>2</v>
      </c>
      <c r="AQ3" s="36">
        <v>1</v>
      </c>
      <c r="AR3" s="36">
        <v>1</v>
      </c>
      <c r="AS3" s="37"/>
      <c r="AT3" s="82">
        <f>AR3/AP3</f>
        <v>0.5</v>
      </c>
    </row>
    <row r="4" spans="1:46" x14ac:dyDescent="0.3">
      <c r="A4" s="60" t="s">
        <v>2</v>
      </c>
      <c r="B4" s="36">
        <v>56</v>
      </c>
      <c r="C4" s="36">
        <v>6</v>
      </c>
      <c r="D4" s="87">
        <f t="shared" ref="D4:D18" si="0">C4/B4</f>
        <v>0.10714285714285714</v>
      </c>
      <c r="E4" s="36">
        <v>60</v>
      </c>
      <c r="F4" s="119">
        <f t="shared" ref="F4:F18" si="1">B4/E4</f>
        <v>0.93333333333333335</v>
      </c>
      <c r="H4" s="163"/>
      <c r="I4" s="60" t="s">
        <v>22</v>
      </c>
      <c r="J4" s="36">
        <v>1</v>
      </c>
      <c r="K4" s="36">
        <v>1</v>
      </c>
      <c r="M4" s="60" t="s">
        <v>2</v>
      </c>
      <c r="N4" s="36">
        <v>2</v>
      </c>
      <c r="O4" s="36">
        <v>2</v>
      </c>
      <c r="Q4" s="100" t="s">
        <v>2</v>
      </c>
      <c r="R4" s="60" t="s">
        <v>334</v>
      </c>
      <c r="S4" s="36">
        <v>2</v>
      </c>
      <c r="T4" s="36">
        <v>2</v>
      </c>
      <c r="V4" s="163"/>
      <c r="W4" s="163"/>
      <c r="X4" s="60" t="s">
        <v>779</v>
      </c>
      <c r="Y4" s="36" t="s">
        <v>162</v>
      </c>
      <c r="Z4" s="60" t="s">
        <v>780</v>
      </c>
      <c r="AA4" s="60" t="s">
        <v>781</v>
      </c>
      <c r="AB4" s="60" t="s">
        <v>782</v>
      </c>
      <c r="AC4" s="36">
        <v>1</v>
      </c>
      <c r="AD4" s="36">
        <v>1</v>
      </c>
      <c r="AG4" s="60" t="s">
        <v>2</v>
      </c>
      <c r="AH4" s="36">
        <v>4</v>
      </c>
      <c r="AI4" s="36">
        <v>3</v>
      </c>
      <c r="AJ4" s="36">
        <v>1</v>
      </c>
      <c r="AK4" s="37"/>
      <c r="AL4" s="82">
        <f t="shared" ref="AL4:AL17" si="2">AJ4/AH4</f>
        <v>0.25</v>
      </c>
      <c r="AN4" s="60" t="s">
        <v>2</v>
      </c>
      <c r="AO4" s="60" t="s">
        <v>334</v>
      </c>
      <c r="AP4" s="36">
        <v>1</v>
      </c>
      <c r="AQ4" s="37"/>
      <c r="AR4" s="36">
        <v>1</v>
      </c>
      <c r="AS4" s="37"/>
      <c r="AT4" s="82">
        <f t="shared" ref="AT4:AT26" si="3">AR4/AP4</f>
        <v>1</v>
      </c>
    </row>
    <row r="5" spans="1:46" x14ac:dyDescent="0.3">
      <c r="A5" s="60" t="s">
        <v>3</v>
      </c>
      <c r="B5" s="36">
        <v>31</v>
      </c>
      <c r="C5" s="36">
        <v>3</v>
      </c>
      <c r="D5" s="87">
        <f t="shared" si="0"/>
        <v>9.6774193548387094E-2</v>
      </c>
      <c r="E5" s="36">
        <v>37</v>
      </c>
      <c r="F5" s="119">
        <f t="shared" si="1"/>
        <v>0.83783783783783783</v>
      </c>
      <c r="H5" s="163"/>
      <c r="I5" s="60" t="s">
        <v>51</v>
      </c>
      <c r="J5" s="36">
        <v>2</v>
      </c>
      <c r="K5" s="36">
        <v>2</v>
      </c>
      <c r="M5" s="60" t="s">
        <v>3</v>
      </c>
      <c r="N5" s="36">
        <v>2</v>
      </c>
      <c r="O5" s="36">
        <v>2</v>
      </c>
      <c r="Q5" s="163" t="s">
        <v>3</v>
      </c>
      <c r="R5" s="60" t="s">
        <v>128</v>
      </c>
      <c r="S5" s="36">
        <v>1</v>
      </c>
      <c r="T5" s="36">
        <v>1</v>
      </c>
      <c r="V5" s="163" t="s">
        <v>2</v>
      </c>
      <c r="W5" s="163" t="s">
        <v>334</v>
      </c>
      <c r="X5" s="164" t="s">
        <v>335</v>
      </c>
      <c r="Y5" s="36" t="s">
        <v>184</v>
      </c>
      <c r="Z5" s="60" t="s">
        <v>784</v>
      </c>
      <c r="AA5" s="60" t="s">
        <v>785</v>
      </c>
      <c r="AB5" s="60" t="s">
        <v>786</v>
      </c>
      <c r="AC5" s="36">
        <v>1</v>
      </c>
      <c r="AD5" s="36">
        <v>1</v>
      </c>
      <c r="AG5" s="60" t="s">
        <v>3</v>
      </c>
      <c r="AH5" s="36">
        <v>3</v>
      </c>
      <c r="AI5" s="36">
        <v>2</v>
      </c>
      <c r="AJ5" s="37"/>
      <c r="AK5" s="36">
        <v>1</v>
      </c>
      <c r="AL5" s="82">
        <f t="shared" si="2"/>
        <v>0</v>
      </c>
      <c r="AN5" s="163" t="s">
        <v>3</v>
      </c>
      <c r="AO5" s="60" t="s">
        <v>128</v>
      </c>
      <c r="AP5" s="36">
        <v>2</v>
      </c>
      <c r="AQ5" s="36">
        <v>2</v>
      </c>
      <c r="AR5" s="37"/>
      <c r="AS5" s="37"/>
      <c r="AT5" s="82">
        <f t="shared" si="3"/>
        <v>0</v>
      </c>
    </row>
    <row r="6" spans="1:46" x14ac:dyDescent="0.3">
      <c r="A6" s="60" t="s">
        <v>4</v>
      </c>
      <c r="B6" s="36">
        <v>92</v>
      </c>
      <c r="C6" s="36">
        <v>5</v>
      </c>
      <c r="D6" s="87">
        <f t="shared" si="0"/>
        <v>5.434782608695652E-2</v>
      </c>
      <c r="E6" s="36">
        <v>102</v>
      </c>
      <c r="F6" s="119">
        <f t="shared" si="1"/>
        <v>0.90196078431372551</v>
      </c>
      <c r="H6" s="163" t="s">
        <v>2</v>
      </c>
      <c r="I6" s="60" t="s">
        <v>22</v>
      </c>
      <c r="J6" s="36">
        <v>1</v>
      </c>
      <c r="K6" s="36">
        <v>1</v>
      </c>
      <c r="M6" s="60" t="s">
        <v>4</v>
      </c>
      <c r="N6" s="36">
        <v>2</v>
      </c>
      <c r="O6" s="36">
        <v>2</v>
      </c>
      <c r="Q6" s="163"/>
      <c r="R6" s="60" t="s">
        <v>756</v>
      </c>
      <c r="S6" s="36">
        <v>1</v>
      </c>
      <c r="T6" s="36">
        <v>1</v>
      </c>
      <c r="V6" s="163"/>
      <c r="W6" s="163"/>
      <c r="X6" s="165"/>
      <c r="Y6" s="36" t="s">
        <v>787</v>
      </c>
      <c r="Z6" s="60" t="s">
        <v>788</v>
      </c>
      <c r="AA6" s="60" t="s">
        <v>789</v>
      </c>
      <c r="AB6" s="60" t="s">
        <v>790</v>
      </c>
      <c r="AC6" s="36">
        <v>1</v>
      </c>
      <c r="AD6" s="36">
        <v>1</v>
      </c>
      <c r="AG6" s="60" t="s">
        <v>4</v>
      </c>
      <c r="AH6" s="36">
        <v>3</v>
      </c>
      <c r="AI6" s="36">
        <v>3</v>
      </c>
      <c r="AJ6" s="37"/>
      <c r="AK6" s="37"/>
      <c r="AL6" s="82">
        <f t="shared" si="2"/>
        <v>0</v>
      </c>
      <c r="AN6" s="163"/>
      <c r="AO6" s="60" t="s">
        <v>540</v>
      </c>
      <c r="AP6" s="36">
        <v>1</v>
      </c>
      <c r="AQ6" s="37"/>
      <c r="AR6" s="37"/>
      <c r="AS6" s="36">
        <v>1</v>
      </c>
      <c r="AT6" s="82">
        <f t="shared" si="3"/>
        <v>0</v>
      </c>
    </row>
    <row r="7" spans="1:46" x14ac:dyDescent="0.3">
      <c r="A7" s="60" t="s">
        <v>6</v>
      </c>
      <c r="B7" s="36">
        <v>44</v>
      </c>
      <c r="C7" s="36">
        <v>2</v>
      </c>
      <c r="D7" s="87">
        <f t="shared" si="0"/>
        <v>4.5454545454545456E-2</v>
      </c>
      <c r="E7" s="36">
        <v>45</v>
      </c>
      <c r="F7" s="119">
        <f t="shared" si="1"/>
        <v>0.97777777777777775</v>
      </c>
      <c r="H7" s="163"/>
      <c r="I7" s="60" t="s">
        <v>42</v>
      </c>
      <c r="J7" s="36">
        <v>1</v>
      </c>
      <c r="K7" s="36">
        <v>1</v>
      </c>
      <c r="M7" s="60" t="s">
        <v>6</v>
      </c>
      <c r="N7" s="36">
        <v>1</v>
      </c>
      <c r="O7" s="36">
        <v>1</v>
      </c>
      <c r="Q7" s="163" t="s">
        <v>4</v>
      </c>
      <c r="R7" s="60" t="s">
        <v>801</v>
      </c>
      <c r="S7" s="36">
        <v>1</v>
      </c>
      <c r="T7" s="36">
        <v>1</v>
      </c>
      <c r="V7" s="163" t="s">
        <v>3</v>
      </c>
      <c r="W7" s="100" t="s">
        <v>128</v>
      </c>
      <c r="X7" s="60" t="s">
        <v>791</v>
      </c>
      <c r="Y7" s="36" t="s">
        <v>747</v>
      </c>
      <c r="Z7" s="60" t="s">
        <v>792</v>
      </c>
      <c r="AA7" s="60" t="s">
        <v>793</v>
      </c>
      <c r="AB7" s="60" t="s">
        <v>794</v>
      </c>
      <c r="AC7" s="36">
        <v>1</v>
      </c>
      <c r="AD7" s="36">
        <v>1</v>
      </c>
      <c r="AG7" s="60" t="s">
        <v>6</v>
      </c>
      <c r="AH7" s="36">
        <v>3</v>
      </c>
      <c r="AI7" s="36">
        <v>2</v>
      </c>
      <c r="AJ7" s="37"/>
      <c r="AK7" s="36">
        <v>1</v>
      </c>
      <c r="AL7" s="82">
        <f t="shared" si="2"/>
        <v>0</v>
      </c>
      <c r="AN7" s="163" t="s">
        <v>4</v>
      </c>
      <c r="AO7" s="60" t="s">
        <v>94</v>
      </c>
      <c r="AP7" s="36">
        <v>1</v>
      </c>
      <c r="AQ7" s="36">
        <v>1</v>
      </c>
      <c r="AR7" s="37"/>
      <c r="AS7" s="37"/>
      <c r="AT7" s="82">
        <f t="shared" si="3"/>
        <v>0</v>
      </c>
    </row>
    <row r="8" spans="1:46" x14ac:dyDescent="0.3">
      <c r="A8" s="60" t="s">
        <v>7</v>
      </c>
      <c r="B8" s="36">
        <v>47</v>
      </c>
      <c r="C8" s="36">
        <v>1</v>
      </c>
      <c r="D8" s="87">
        <f t="shared" si="0"/>
        <v>2.1276595744680851E-2</v>
      </c>
      <c r="E8" s="36">
        <v>50</v>
      </c>
      <c r="F8" s="119">
        <f t="shared" si="1"/>
        <v>0.94</v>
      </c>
      <c r="H8" s="163"/>
      <c r="I8" s="60" t="s">
        <v>51</v>
      </c>
      <c r="J8" s="36">
        <v>2</v>
      </c>
      <c r="K8" s="36">
        <v>2</v>
      </c>
      <c r="M8" s="60" t="s">
        <v>8</v>
      </c>
      <c r="N8" s="36">
        <v>4</v>
      </c>
      <c r="O8" s="36">
        <v>4</v>
      </c>
      <c r="Q8" s="163"/>
      <c r="R8" s="60" t="s">
        <v>94</v>
      </c>
      <c r="S8" s="36">
        <v>1</v>
      </c>
      <c r="T8" s="36">
        <v>1</v>
      </c>
      <c r="V8" s="163"/>
      <c r="W8" s="100" t="s">
        <v>756</v>
      </c>
      <c r="X8" s="60" t="s">
        <v>795</v>
      </c>
      <c r="Y8" s="36" t="s">
        <v>796</v>
      </c>
      <c r="Z8" s="60" t="s">
        <v>797</v>
      </c>
      <c r="AA8" s="60" t="s">
        <v>798</v>
      </c>
      <c r="AB8" s="60" t="s">
        <v>799</v>
      </c>
      <c r="AC8" s="36">
        <v>1</v>
      </c>
      <c r="AD8" s="36">
        <v>1</v>
      </c>
      <c r="AG8" s="60" t="s">
        <v>7</v>
      </c>
      <c r="AH8" s="36">
        <v>3</v>
      </c>
      <c r="AI8" s="36">
        <v>3</v>
      </c>
      <c r="AJ8" s="37"/>
      <c r="AK8" s="37"/>
      <c r="AL8" s="82">
        <f t="shared" si="2"/>
        <v>0</v>
      </c>
      <c r="AN8" s="163"/>
      <c r="AO8" s="60" t="s">
        <v>502</v>
      </c>
      <c r="AP8" s="36">
        <v>1</v>
      </c>
      <c r="AQ8" s="36">
        <v>1</v>
      </c>
      <c r="AR8" s="37"/>
      <c r="AS8" s="37"/>
      <c r="AT8" s="82">
        <f t="shared" si="3"/>
        <v>0</v>
      </c>
    </row>
    <row r="9" spans="1:46" x14ac:dyDescent="0.3">
      <c r="A9" s="60" t="s">
        <v>8</v>
      </c>
      <c r="B9" s="36">
        <v>25</v>
      </c>
      <c r="C9" s="36">
        <v>5</v>
      </c>
      <c r="D9" s="87">
        <f t="shared" si="0"/>
        <v>0.2</v>
      </c>
      <c r="E9" s="36">
        <v>36</v>
      </c>
      <c r="F9" s="119">
        <f t="shared" si="1"/>
        <v>0.69444444444444442</v>
      </c>
      <c r="H9" s="163"/>
      <c r="I9" s="60" t="s">
        <v>52</v>
      </c>
      <c r="J9" s="36">
        <v>1</v>
      </c>
      <c r="K9" s="36">
        <v>1</v>
      </c>
      <c r="M9" s="60" t="s">
        <v>765</v>
      </c>
      <c r="N9" s="36">
        <v>5</v>
      </c>
      <c r="O9" s="36">
        <v>5</v>
      </c>
      <c r="Q9" s="100" t="s">
        <v>6</v>
      </c>
      <c r="R9" s="60" t="s">
        <v>541</v>
      </c>
      <c r="S9" s="36">
        <v>1</v>
      </c>
      <c r="T9" s="36">
        <v>1</v>
      </c>
      <c r="V9" s="163" t="s">
        <v>4</v>
      </c>
      <c r="W9" s="100" t="s">
        <v>801</v>
      </c>
      <c r="X9" s="60" t="s">
        <v>802</v>
      </c>
      <c r="Y9" s="36" t="s">
        <v>803</v>
      </c>
      <c r="Z9" s="60" t="s">
        <v>804</v>
      </c>
      <c r="AA9" s="60" t="s">
        <v>805</v>
      </c>
      <c r="AB9" s="60" t="s">
        <v>806</v>
      </c>
      <c r="AC9" s="36">
        <v>1</v>
      </c>
      <c r="AD9" s="36">
        <v>1</v>
      </c>
      <c r="AG9" s="60" t="s">
        <v>8</v>
      </c>
      <c r="AH9" s="36">
        <v>3</v>
      </c>
      <c r="AI9" s="36">
        <v>3</v>
      </c>
      <c r="AJ9" s="37"/>
      <c r="AK9" s="37"/>
      <c r="AL9" s="82">
        <f t="shared" si="2"/>
        <v>0</v>
      </c>
      <c r="AN9" s="60" t="s">
        <v>6</v>
      </c>
      <c r="AO9" s="60" t="s">
        <v>541</v>
      </c>
      <c r="AP9" s="36">
        <v>1</v>
      </c>
      <c r="AQ9" s="36">
        <v>1</v>
      </c>
      <c r="AR9" s="37"/>
      <c r="AS9" s="37"/>
      <c r="AT9" s="82">
        <f t="shared" si="3"/>
        <v>0</v>
      </c>
    </row>
    <row r="10" spans="1:46" x14ac:dyDescent="0.3">
      <c r="A10" s="60" t="s">
        <v>765</v>
      </c>
      <c r="B10" s="36">
        <v>105</v>
      </c>
      <c r="C10" s="36">
        <v>8</v>
      </c>
      <c r="D10" s="87">
        <f t="shared" si="0"/>
        <v>7.6190476190476197E-2</v>
      </c>
      <c r="E10" s="36">
        <v>112</v>
      </c>
      <c r="F10" s="119">
        <f t="shared" si="1"/>
        <v>0.9375</v>
      </c>
      <c r="H10" s="163"/>
      <c r="I10" s="60" t="s">
        <v>56</v>
      </c>
      <c r="J10" s="36">
        <v>1</v>
      </c>
      <c r="K10" s="36">
        <v>1</v>
      </c>
      <c r="M10" s="60" t="s">
        <v>766</v>
      </c>
      <c r="N10" s="36">
        <v>1</v>
      </c>
      <c r="O10" s="36">
        <v>1</v>
      </c>
      <c r="Q10" s="163" t="s">
        <v>8</v>
      </c>
      <c r="R10" s="60" t="s">
        <v>640</v>
      </c>
      <c r="S10" s="36">
        <v>2</v>
      </c>
      <c r="T10" s="36">
        <v>2</v>
      </c>
      <c r="V10" s="163"/>
      <c r="W10" s="100" t="s">
        <v>94</v>
      </c>
      <c r="X10" s="60" t="s">
        <v>807</v>
      </c>
      <c r="Y10" s="36" t="s">
        <v>294</v>
      </c>
      <c r="Z10" s="60" t="s">
        <v>257</v>
      </c>
      <c r="AA10" s="60" t="s">
        <v>808</v>
      </c>
      <c r="AB10" s="60" t="s">
        <v>809</v>
      </c>
      <c r="AC10" s="36">
        <v>1</v>
      </c>
      <c r="AD10" s="36">
        <v>1</v>
      </c>
      <c r="AG10" s="60" t="s">
        <v>765</v>
      </c>
      <c r="AH10" s="36">
        <v>7</v>
      </c>
      <c r="AI10" s="36">
        <v>6</v>
      </c>
      <c r="AJ10" s="36">
        <v>1</v>
      </c>
      <c r="AK10" s="37"/>
      <c r="AL10" s="82">
        <f t="shared" si="2"/>
        <v>0.14285714285714285</v>
      </c>
      <c r="AN10" s="163" t="s">
        <v>7</v>
      </c>
      <c r="AO10" s="60" t="s">
        <v>84</v>
      </c>
      <c r="AP10" s="36">
        <v>1</v>
      </c>
      <c r="AQ10" s="36">
        <v>1</v>
      </c>
      <c r="AR10" s="37"/>
      <c r="AS10" s="37"/>
      <c r="AT10" s="82">
        <f t="shared" si="3"/>
        <v>0</v>
      </c>
    </row>
    <row r="11" spans="1:46" x14ac:dyDescent="0.3">
      <c r="A11" s="60" t="s">
        <v>766</v>
      </c>
      <c r="B11" s="36">
        <v>88</v>
      </c>
      <c r="C11" s="36">
        <v>2</v>
      </c>
      <c r="D11" s="87">
        <f t="shared" si="0"/>
        <v>2.2727272727272728E-2</v>
      </c>
      <c r="E11" s="36">
        <v>88</v>
      </c>
      <c r="F11" s="119">
        <f t="shared" si="1"/>
        <v>1</v>
      </c>
      <c r="H11" s="163" t="s">
        <v>3</v>
      </c>
      <c r="I11" s="60" t="s">
        <v>22</v>
      </c>
      <c r="J11" s="36">
        <v>1</v>
      </c>
      <c r="K11" s="36">
        <v>1</v>
      </c>
      <c r="M11" s="60" t="s">
        <v>11</v>
      </c>
      <c r="N11" s="36">
        <v>5</v>
      </c>
      <c r="O11" s="36">
        <v>5</v>
      </c>
      <c r="Q11" s="163"/>
      <c r="R11" s="60" t="s">
        <v>533</v>
      </c>
      <c r="S11" s="36">
        <v>2</v>
      </c>
      <c r="T11" s="36">
        <v>2</v>
      </c>
      <c r="V11" s="100" t="s">
        <v>6</v>
      </c>
      <c r="W11" s="100" t="s">
        <v>541</v>
      </c>
      <c r="X11" s="60" t="s">
        <v>560</v>
      </c>
      <c r="Y11" s="36" t="s">
        <v>800</v>
      </c>
      <c r="Z11" s="60" t="s">
        <v>702</v>
      </c>
      <c r="AA11" s="60" t="s">
        <v>781</v>
      </c>
      <c r="AB11" s="60" t="s">
        <v>810</v>
      </c>
      <c r="AC11" s="36">
        <v>1</v>
      </c>
      <c r="AD11" s="36">
        <v>1</v>
      </c>
      <c r="AG11" s="60" t="s">
        <v>766</v>
      </c>
      <c r="AH11" s="36">
        <v>2</v>
      </c>
      <c r="AI11" s="36">
        <v>2</v>
      </c>
      <c r="AJ11" s="37"/>
      <c r="AK11" s="37"/>
      <c r="AL11" s="82">
        <f t="shared" si="2"/>
        <v>0</v>
      </c>
      <c r="AN11" s="163"/>
      <c r="AO11" s="60" t="s">
        <v>85</v>
      </c>
      <c r="AP11" s="36">
        <v>1</v>
      </c>
      <c r="AQ11" s="36">
        <v>1</v>
      </c>
      <c r="AR11" s="37"/>
      <c r="AS11" s="37"/>
      <c r="AT11" s="82">
        <f t="shared" si="3"/>
        <v>0</v>
      </c>
    </row>
    <row r="12" spans="1:46" x14ac:dyDescent="0.3">
      <c r="A12" s="60" t="s">
        <v>10</v>
      </c>
      <c r="B12" s="36">
        <v>30</v>
      </c>
      <c r="C12" s="36">
        <v>1</v>
      </c>
      <c r="D12" s="87">
        <f t="shared" si="0"/>
        <v>3.3333333333333333E-2</v>
      </c>
      <c r="E12" s="36">
        <v>31</v>
      </c>
      <c r="F12" s="119">
        <f t="shared" si="1"/>
        <v>0.967741935483871</v>
      </c>
      <c r="H12" s="163"/>
      <c r="I12" s="60" t="s">
        <v>51</v>
      </c>
      <c r="J12" s="36">
        <v>2</v>
      </c>
      <c r="K12" s="36">
        <v>2</v>
      </c>
      <c r="M12" s="60" t="s">
        <v>12</v>
      </c>
      <c r="N12" s="36">
        <v>1</v>
      </c>
      <c r="O12" s="36">
        <v>1</v>
      </c>
      <c r="Q12" s="163" t="s">
        <v>765</v>
      </c>
      <c r="R12" s="60" t="s">
        <v>758</v>
      </c>
      <c r="S12" s="36">
        <v>2</v>
      </c>
      <c r="T12" s="36">
        <v>2</v>
      </c>
      <c r="V12" s="163" t="s">
        <v>8</v>
      </c>
      <c r="W12" s="163" t="s">
        <v>640</v>
      </c>
      <c r="X12" s="60" t="s">
        <v>580</v>
      </c>
      <c r="Y12" s="36" t="s">
        <v>219</v>
      </c>
      <c r="Z12" s="60" t="s">
        <v>708</v>
      </c>
      <c r="AA12" s="60" t="s">
        <v>811</v>
      </c>
      <c r="AB12" s="60" t="s">
        <v>812</v>
      </c>
      <c r="AC12" s="36">
        <v>1</v>
      </c>
      <c r="AD12" s="36">
        <v>1</v>
      </c>
      <c r="AG12" s="60" t="s">
        <v>11</v>
      </c>
      <c r="AH12" s="36">
        <v>10</v>
      </c>
      <c r="AI12" s="36">
        <v>8</v>
      </c>
      <c r="AJ12" s="36">
        <v>2</v>
      </c>
      <c r="AK12" s="37"/>
      <c r="AL12" s="82">
        <f t="shared" si="2"/>
        <v>0.2</v>
      </c>
      <c r="AN12" s="60" t="s">
        <v>8</v>
      </c>
      <c r="AO12" s="60" t="s">
        <v>533</v>
      </c>
      <c r="AP12" s="36">
        <v>2</v>
      </c>
      <c r="AQ12" s="36">
        <v>2</v>
      </c>
      <c r="AR12" s="37"/>
      <c r="AS12" s="37"/>
      <c r="AT12" s="82">
        <f t="shared" si="3"/>
        <v>0</v>
      </c>
    </row>
    <row r="13" spans="1:46" x14ac:dyDescent="0.3">
      <c r="A13" s="60" t="s">
        <v>11</v>
      </c>
      <c r="B13" s="36">
        <v>29</v>
      </c>
      <c r="C13" s="36">
        <v>6</v>
      </c>
      <c r="D13" s="87">
        <f t="shared" si="0"/>
        <v>0.20689655172413793</v>
      </c>
      <c r="E13" s="36">
        <v>33</v>
      </c>
      <c r="F13" s="119">
        <f t="shared" si="1"/>
        <v>0.87878787878787878</v>
      </c>
      <c r="H13" s="163" t="s">
        <v>4</v>
      </c>
      <c r="I13" s="60" t="s">
        <v>51</v>
      </c>
      <c r="J13" s="36">
        <v>2</v>
      </c>
      <c r="K13" s="36">
        <v>2</v>
      </c>
      <c r="M13" s="60" t="s">
        <v>13</v>
      </c>
      <c r="N13" s="36">
        <v>1</v>
      </c>
      <c r="O13" s="36">
        <v>1</v>
      </c>
      <c r="Q13" s="163"/>
      <c r="R13" s="60" t="s">
        <v>542</v>
      </c>
      <c r="S13" s="36">
        <v>3</v>
      </c>
      <c r="T13" s="36">
        <v>3</v>
      </c>
      <c r="V13" s="163"/>
      <c r="W13" s="163"/>
      <c r="X13" s="60" t="s">
        <v>671</v>
      </c>
      <c r="Y13" s="36" t="s">
        <v>261</v>
      </c>
      <c r="Z13" s="60" t="s">
        <v>813</v>
      </c>
      <c r="AA13" s="60" t="s">
        <v>814</v>
      </c>
      <c r="AB13" s="60" t="s">
        <v>815</v>
      </c>
      <c r="AC13" s="36">
        <v>1</v>
      </c>
      <c r="AD13" s="36">
        <v>1</v>
      </c>
      <c r="AG13" s="60" t="s">
        <v>12</v>
      </c>
      <c r="AH13" s="36">
        <v>5</v>
      </c>
      <c r="AI13" s="36">
        <v>4</v>
      </c>
      <c r="AJ13" s="36">
        <v>1</v>
      </c>
      <c r="AK13" s="37"/>
      <c r="AL13" s="82">
        <f t="shared" si="2"/>
        <v>0.2</v>
      </c>
      <c r="AN13" s="163" t="s">
        <v>765</v>
      </c>
      <c r="AO13" s="60" t="s">
        <v>758</v>
      </c>
      <c r="AP13" s="36">
        <v>2</v>
      </c>
      <c r="AQ13" s="36">
        <v>2</v>
      </c>
      <c r="AR13" s="37"/>
      <c r="AS13" s="37"/>
      <c r="AT13" s="82">
        <f t="shared" si="3"/>
        <v>0</v>
      </c>
    </row>
    <row r="14" spans="1:46" x14ac:dyDescent="0.3">
      <c r="A14" s="60" t="s">
        <v>12</v>
      </c>
      <c r="B14" s="36">
        <v>47</v>
      </c>
      <c r="C14" s="36">
        <v>3</v>
      </c>
      <c r="D14" s="87">
        <f t="shared" si="0"/>
        <v>6.3829787234042548E-2</v>
      </c>
      <c r="E14" s="36">
        <v>48</v>
      </c>
      <c r="F14" s="119">
        <f t="shared" si="1"/>
        <v>0.97916666666666663</v>
      </c>
      <c r="H14" s="163"/>
      <c r="I14" s="60" t="s">
        <v>52</v>
      </c>
      <c r="J14" s="36">
        <v>1</v>
      </c>
      <c r="K14" s="36">
        <v>1</v>
      </c>
      <c r="M14" s="60" t="s">
        <v>14</v>
      </c>
      <c r="N14" s="36">
        <v>6</v>
      </c>
      <c r="O14" s="36">
        <v>6</v>
      </c>
      <c r="Q14" s="100" t="s">
        <v>766</v>
      </c>
      <c r="R14" s="60" t="s">
        <v>534</v>
      </c>
      <c r="S14" s="36">
        <v>1</v>
      </c>
      <c r="T14" s="36">
        <v>1</v>
      </c>
      <c r="V14" s="163"/>
      <c r="W14" s="163" t="s">
        <v>533</v>
      </c>
      <c r="X14" s="60" t="s">
        <v>816</v>
      </c>
      <c r="Y14" s="36" t="s">
        <v>817</v>
      </c>
      <c r="Z14" s="60" t="s">
        <v>483</v>
      </c>
      <c r="AA14" s="60" t="s">
        <v>818</v>
      </c>
      <c r="AB14" s="60" t="s">
        <v>819</v>
      </c>
      <c r="AC14" s="36">
        <v>1</v>
      </c>
      <c r="AD14" s="36">
        <v>1</v>
      </c>
      <c r="AG14" s="60" t="s">
        <v>13</v>
      </c>
      <c r="AH14" s="36">
        <v>5</v>
      </c>
      <c r="AI14" s="36">
        <v>4</v>
      </c>
      <c r="AJ14" s="36">
        <v>1</v>
      </c>
      <c r="AK14" s="37"/>
      <c r="AL14" s="82">
        <f t="shared" si="2"/>
        <v>0.2</v>
      </c>
      <c r="AN14" s="163"/>
      <c r="AO14" s="60" t="s">
        <v>880</v>
      </c>
      <c r="AP14" s="36">
        <v>1</v>
      </c>
      <c r="AQ14" s="36">
        <v>1</v>
      </c>
      <c r="AR14" s="37"/>
      <c r="AS14" s="37"/>
      <c r="AT14" s="82">
        <f t="shared" si="3"/>
        <v>0</v>
      </c>
    </row>
    <row r="15" spans="1:46" x14ac:dyDescent="0.3">
      <c r="A15" s="60" t="s">
        <v>13</v>
      </c>
      <c r="B15" s="36">
        <v>83</v>
      </c>
      <c r="C15" s="36">
        <v>5</v>
      </c>
      <c r="D15" s="87">
        <f t="shared" si="0"/>
        <v>6.0240963855421686E-2</v>
      </c>
      <c r="E15" s="36">
        <v>86</v>
      </c>
      <c r="F15" s="119">
        <f t="shared" si="1"/>
        <v>0.96511627906976749</v>
      </c>
      <c r="H15" s="163"/>
      <c r="I15" s="60" t="s">
        <v>54</v>
      </c>
      <c r="J15" s="36">
        <v>1</v>
      </c>
      <c r="K15" s="36">
        <v>1</v>
      </c>
      <c r="M15" s="60" t="s">
        <v>16</v>
      </c>
      <c r="N15" s="36">
        <v>2</v>
      </c>
      <c r="O15" s="36">
        <v>2</v>
      </c>
      <c r="Q15" s="163" t="s">
        <v>11</v>
      </c>
      <c r="R15" s="60" t="s">
        <v>759</v>
      </c>
      <c r="S15" s="36">
        <v>2</v>
      </c>
      <c r="T15" s="36">
        <v>2</v>
      </c>
      <c r="V15" s="163"/>
      <c r="W15" s="163"/>
      <c r="X15" s="60" t="s">
        <v>820</v>
      </c>
      <c r="Y15" s="36" t="s">
        <v>234</v>
      </c>
      <c r="Z15" s="60" t="s">
        <v>821</v>
      </c>
      <c r="AA15" s="60" t="s">
        <v>822</v>
      </c>
      <c r="AB15" s="60" t="s">
        <v>823</v>
      </c>
      <c r="AC15" s="36">
        <v>1</v>
      </c>
      <c r="AD15" s="36">
        <v>1</v>
      </c>
      <c r="AG15" s="60" t="s">
        <v>14</v>
      </c>
      <c r="AH15" s="36">
        <v>9</v>
      </c>
      <c r="AI15" s="36">
        <v>7</v>
      </c>
      <c r="AJ15" s="36">
        <v>2</v>
      </c>
      <c r="AK15" s="37"/>
      <c r="AL15" s="82">
        <f t="shared" si="2"/>
        <v>0.22222222222222221</v>
      </c>
      <c r="AN15" s="163"/>
      <c r="AO15" s="60" t="s">
        <v>132</v>
      </c>
      <c r="AP15" s="36">
        <v>1</v>
      </c>
      <c r="AQ15" s="36">
        <v>1</v>
      </c>
      <c r="AR15" s="37"/>
      <c r="AS15" s="37"/>
      <c r="AT15" s="82">
        <f t="shared" si="3"/>
        <v>0</v>
      </c>
    </row>
    <row r="16" spans="1:46" x14ac:dyDescent="0.3">
      <c r="A16" s="60" t="s">
        <v>14</v>
      </c>
      <c r="B16" s="36">
        <v>55</v>
      </c>
      <c r="C16" s="36">
        <v>7</v>
      </c>
      <c r="D16" s="87">
        <f t="shared" si="0"/>
        <v>0.12727272727272726</v>
      </c>
      <c r="E16" s="36">
        <v>58</v>
      </c>
      <c r="F16" s="119">
        <f t="shared" si="1"/>
        <v>0.94827586206896552</v>
      </c>
      <c r="H16" s="163"/>
      <c r="I16" s="60" t="s">
        <v>56</v>
      </c>
      <c r="J16" s="36">
        <v>1</v>
      </c>
      <c r="K16" s="36">
        <v>1</v>
      </c>
      <c r="M16" s="117" t="s">
        <v>762</v>
      </c>
      <c r="N16" s="118">
        <f>SUM(N3:N15)</f>
        <v>34</v>
      </c>
      <c r="O16" s="49">
        <f>SUM(O3:O15)</f>
        <v>34</v>
      </c>
      <c r="Q16" s="163"/>
      <c r="R16" s="60" t="s">
        <v>133</v>
      </c>
      <c r="S16" s="36">
        <v>3</v>
      </c>
      <c r="T16" s="36">
        <v>3</v>
      </c>
      <c r="V16" s="163" t="s">
        <v>765</v>
      </c>
      <c r="W16" s="163" t="s">
        <v>758</v>
      </c>
      <c r="X16" s="60" t="s">
        <v>824</v>
      </c>
      <c r="Y16" s="36" t="s">
        <v>825</v>
      </c>
      <c r="Z16" s="60" t="s">
        <v>235</v>
      </c>
      <c r="AA16" s="60" t="s">
        <v>781</v>
      </c>
      <c r="AB16" s="60" t="s">
        <v>826</v>
      </c>
      <c r="AC16" s="36">
        <v>1</v>
      </c>
      <c r="AD16" s="36">
        <v>1</v>
      </c>
      <c r="AG16" s="60" t="s">
        <v>15</v>
      </c>
      <c r="AH16" s="36">
        <v>1</v>
      </c>
      <c r="AI16" s="36">
        <v>1</v>
      </c>
      <c r="AJ16" s="37"/>
      <c r="AK16" s="37"/>
      <c r="AL16" s="82">
        <f t="shared" si="2"/>
        <v>0</v>
      </c>
      <c r="AN16" s="163"/>
      <c r="AO16" s="60" t="s">
        <v>542</v>
      </c>
      <c r="AP16" s="36">
        <v>2</v>
      </c>
      <c r="AQ16" s="36">
        <v>1</v>
      </c>
      <c r="AR16" s="36">
        <v>1</v>
      </c>
      <c r="AS16" s="37"/>
      <c r="AT16" s="82">
        <f t="shared" si="3"/>
        <v>0.5</v>
      </c>
    </row>
    <row r="17" spans="1:46" x14ac:dyDescent="0.3">
      <c r="A17" s="60" t="s">
        <v>15</v>
      </c>
      <c r="B17" s="36">
        <v>36</v>
      </c>
      <c r="C17" s="36">
        <v>0</v>
      </c>
      <c r="D17" s="87">
        <f t="shared" si="0"/>
        <v>0</v>
      </c>
      <c r="E17" s="36">
        <v>38</v>
      </c>
      <c r="F17" s="119">
        <f t="shared" si="1"/>
        <v>0.94736842105263153</v>
      </c>
      <c r="H17" s="166" t="s">
        <v>5</v>
      </c>
      <c r="I17" s="60" t="s">
        <v>21</v>
      </c>
      <c r="J17" s="36">
        <v>1</v>
      </c>
      <c r="K17" s="36">
        <v>1</v>
      </c>
      <c r="Q17" s="100" t="s">
        <v>12</v>
      </c>
      <c r="R17" s="60" t="s">
        <v>444</v>
      </c>
      <c r="S17" s="36">
        <v>1</v>
      </c>
      <c r="T17" s="36">
        <v>1</v>
      </c>
      <c r="V17" s="163"/>
      <c r="W17" s="163"/>
      <c r="X17" s="60" t="s">
        <v>827</v>
      </c>
      <c r="Y17" s="36" t="s">
        <v>828</v>
      </c>
      <c r="Z17" s="60" t="s">
        <v>361</v>
      </c>
      <c r="AA17" s="60" t="s">
        <v>829</v>
      </c>
      <c r="AB17" s="60" t="s">
        <v>830</v>
      </c>
      <c r="AC17" s="36">
        <v>1</v>
      </c>
      <c r="AD17" s="36">
        <v>1</v>
      </c>
      <c r="AG17" s="60" t="s">
        <v>16</v>
      </c>
      <c r="AH17" s="36">
        <v>4</v>
      </c>
      <c r="AI17" s="36">
        <v>4</v>
      </c>
      <c r="AJ17" s="37"/>
      <c r="AK17" s="37"/>
      <c r="AL17" s="82">
        <f t="shared" si="2"/>
        <v>0</v>
      </c>
      <c r="AN17" s="60" t="s">
        <v>766</v>
      </c>
      <c r="AO17" s="60" t="s">
        <v>534</v>
      </c>
      <c r="AP17" s="36">
        <v>1</v>
      </c>
      <c r="AQ17" s="36">
        <v>1</v>
      </c>
      <c r="AR17" s="37"/>
      <c r="AS17" s="37"/>
      <c r="AT17" s="82">
        <f t="shared" si="3"/>
        <v>0</v>
      </c>
    </row>
    <row r="18" spans="1:46" x14ac:dyDescent="0.3">
      <c r="A18" s="60" t="s">
        <v>16</v>
      </c>
      <c r="B18" s="36">
        <v>80</v>
      </c>
      <c r="C18" s="36">
        <v>3</v>
      </c>
      <c r="D18" s="87">
        <f t="shared" si="0"/>
        <v>3.7499999999999999E-2</v>
      </c>
      <c r="E18" s="36">
        <v>83</v>
      </c>
      <c r="F18" s="119">
        <f t="shared" si="1"/>
        <v>0.96385542168674698</v>
      </c>
      <c r="H18" s="166"/>
      <c r="I18" s="60" t="s">
        <v>42</v>
      </c>
      <c r="J18" s="36">
        <v>1</v>
      </c>
      <c r="K18" s="36">
        <v>1</v>
      </c>
      <c r="Q18" s="100" t="s">
        <v>13</v>
      </c>
      <c r="R18" s="60" t="s">
        <v>137</v>
      </c>
      <c r="S18" s="36">
        <v>1</v>
      </c>
      <c r="T18" s="36">
        <v>1</v>
      </c>
      <c r="V18" s="163"/>
      <c r="W18" s="163" t="s">
        <v>542</v>
      </c>
      <c r="X18" s="164" t="s">
        <v>831</v>
      </c>
      <c r="Y18" s="36" t="s">
        <v>832</v>
      </c>
      <c r="Z18" s="60" t="s">
        <v>833</v>
      </c>
      <c r="AA18" s="60" t="s">
        <v>789</v>
      </c>
      <c r="AB18" s="60" t="s">
        <v>834</v>
      </c>
      <c r="AC18" s="36">
        <v>1</v>
      </c>
      <c r="AD18" s="36">
        <v>1</v>
      </c>
      <c r="AG18" s="117" t="s">
        <v>762</v>
      </c>
      <c r="AH18" s="49">
        <f>SUM(AH3:AH17)</f>
        <v>65</v>
      </c>
      <c r="AI18" s="49">
        <f>SUM(AI3:AI17)</f>
        <v>54</v>
      </c>
      <c r="AJ18" s="49">
        <f>SUM(AJ3:AJ17)</f>
        <v>9</v>
      </c>
      <c r="AK18" s="49">
        <f>SUM(AK3:AK17)</f>
        <v>2</v>
      </c>
      <c r="AN18" s="163" t="s">
        <v>11</v>
      </c>
      <c r="AO18" s="60" t="s">
        <v>759</v>
      </c>
      <c r="AP18" s="36">
        <v>4</v>
      </c>
      <c r="AQ18" s="36">
        <v>2</v>
      </c>
      <c r="AR18" s="36">
        <v>2</v>
      </c>
      <c r="AS18" s="37"/>
      <c r="AT18" s="82">
        <f t="shared" si="3"/>
        <v>0.5</v>
      </c>
    </row>
    <row r="19" spans="1:46" x14ac:dyDescent="0.3">
      <c r="A19" s="116" t="s">
        <v>762</v>
      </c>
      <c r="B19" s="49">
        <f>SUM(B3:B18)</f>
        <v>892</v>
      </c>
      <c r="C19" s="49">
        <f>SUM(C3:C18)</f>
        <v>61</v>
      </c>
      <c r="D19" s="120">
        <f>C19/B19</f>
        <v>6.838565022421525E-2</v>
      </c>
      <c r="E19" s="49">
        <f>SUM(E3:E18)</f>
        <v>951</v>
      </c>
      <c r="F19" s="121">
        <f>B19/E19</f>
        <v>0.93796004206098849</v>
      </c>
      <c r="H19" s="166"/>
      <c r="I19" s="60" t="s">
        <v>22</v>
      </c>
      <c r="J19" s="36">
        <v>3</v>
      </c>
      <c r="K19" s="36">
        <v>3</v>
      </c>
      <c r="Q19" s="163" t="s">
        <v>14</v>
      </c>
      <c r="R19" s="60" t="s">
        <v>859</v>
      </c>
      <c r="S19" s="36">
        <v>1</v>
      </c>
      <c r="T19" s="36">
        <v>1</v>
      </c>
      <c r="V19" s="163"/>
      <c r="W19" s="163"/>
      <c r="X19" s="165"/>
      <c r="Y19" s="36" t="s">
        <v>104</v>
      </c>
      <c r="Z19" s="60" t="s">
        <v>829</v>
      </c>
      <c r="AA19" s="60" t="s">
        <v>811</v>
      </c>
      <c r="AB19" s="60" t="s">
        <v>835</v>
      </c>
      <c r="AC19" s="36">
        <v>1</v>
      </c>
      <c r="AD19" s="36">
        <v>1</v>
      </c>
      <c r="AH19" s="49"/>
      <c r="AI19" s="52">
        <f>AI18/AH18</f>
        <v>0.83076923076923082</v>
      </c>
      <c r="AJ19" s="52">
        <f>AJ18/AH18</f>
        <v>0.13846153846153847</v>
      </c>
      <c r="AK19" s="52">
        <f>AK18/AH18</f>
        <v>3.0769230769230771E-2</v>
      </c>
      <c r="AN19" s="163"/>
      <c r="AO19" s="60" t="s">
        <v>133</v>
      </c>
      <c r="AP19" s="36">
        <v>5</v>
      </c>
      <c r="AQ19" s="36">
        <v>5</v>
      </c>
      <c r="AR19" s="37"/>
      <c r="AS19" s="37"/>
      <c r="AT19" s="82">
        <f t="shared" si="3"/>
        <v>0</v>
      </c>
    </row>
    <row r="20" spans="1:46" x14ac:dyDescent="0.3">
      <c r="H20" s="166"/>
      <c r="I20" s="60" t="s">
        <v>54</v>
      </c>
      <c r="J20" s="36">
        <v>1</v>
      </c>
      <c r="K20" s="36">
        <v>1</v>
      </c>
      <c r="Q20" s="163"/>
      <c r="R20" s="60" t="s">
        <v>93</v>
      </c>
      <c r="S20" s="36">
        <v>3</v>
      </c>
      <c r="T20" s="36">
        <v>3</v>
      </c>
      <c r="V20" s="163"/>
      <c r="W20" s="163"/>
      <c r="X20" s="60" t="s">
        <v>836</v>
      </c>
      <c r="Y20" s="36" t="s">
        <v>837</v>
      </c>
      <c r="Z20" s="60" t="s">
        <v>439</v>
      </c>
      <c r="AA20" s="60" t="s">
        <v>798</v>
      </c>
      <c r="AB20" s="60" t="s">
        <v>838</v>
      </c>
      <c r="AC20" s="36">
        <v>1</v>
      </c>
      <c r="AD20" s="36">
        <v>1</v>
      </c>
      <c r="AN20" s="60" t="s">
        <v>12</v>
      </c>
      <c r="AO20" s="60" t="s">
        <v>444</v>
      </c>
      <c r="AP20" s="36">
        <v>1</v>
      </c>
      <c r="AQ20" s="36">
        <v>1</v>
      </c>
      <c r="AR20" s="37"/>
      <c r="AS20" s="37"/>
      <c r="AT20" s="82">
        <f t="shared" si="3"/>
        <v>0</v>
      </c>
    </row>
    <row r="21" spans="1:46" x14ac:dyDescent="0.3">
      <c r="B21" s="107" t="s">
        <v>881</v>
      </c>
      <c r="H21" s="166"/>
      <c r="I21" s="60" t="s">
        <v>52</v>
      </c>
      <c r="J21" s="36">
        <v>8</v>
      </c>
      <c r="K21" s="36">
        <v>8</v>
      </c>
      <c r="Q21" s="163"/>
      <c r="R21" s="60" t="s">
        <v>745</v>
      </c>
      <c r="S21" s="36">
        <v>2</v>
      </c>
      <c r="T21" s="36">
        <v>2</v>
      </c>
      <c r="V21" s="100" t="s">
        <v>766</v>
      </c>
      <c r="W21" s="100" t="s">
        <v>534</v>
      </c>
      <c r="X21" s="60" t="s">
        <v>81</v>
      </c>
      <c r="Y21" s="36" t="s">
        <v>282</v>
      </c>
      <c r="Z21" s="60" t="s">
        <v>643</v>
      </c>
      <c r="AA21" s="60" t="s">
        <v>839</v>
      </c>
      <c r="AB21" s="60" t="s">
        <v>840</v>
      </c>
      <c r="AC21" s="36">
        <v>1</v>
      </c>
      <c r="AD21" s="36">
        <v>1</v>
      </c>
      <c r="AN21" s="60" t="s">
        <v>13</v>
      </c>
      <c r="AO21" s="60" t="s">
        <v>137</v>
      </c>
      <c r="AP21" s="36">
        <v>1</v>
      </c>
      <c r="AQ21" s="36">
        <v>1</v>
      </c>
      <c r="AR21" s="37"/>
      <c r="AS21" s="37"/>
      <c r="AT21" s="82">
        <f t="shared" si="3"/>
        <v>0</v>
      </c>
    </row>
    <row r="22" spans="1:46" x14ac:dyDescent="0.3">
      <c r="H22" s="166"/>
      <c r="I22" s="60" t="s">
        <v>56</v>
      </c>
      <c r="J22" s="36">
        <v>8</v>
      </c>
      <c r="K22" s="36">
        <v>8</v>
      </c>
      <c r="Q22" s="163" t="s">
        <v>16</v>
      </c>
      <c r="R22" s="60" t="s">
        <v>142</v>
      </c>
      <c r="S22" s="36">
        <v>1</v>
      </c>
      <c r="T22" s="36">
        <v>1</v>
      </c>
      <c r="V22" s="163" t="s">
        <v>11</v>
      </c>
      <c r="W22" s="163" t="s">
        <v>759</v>
      </c>
      <c r="X22" s="164" t="s">
        <v>841</v>
      </c>
      <c r="Y22" s="36" t="s">
        <v>162</v>
      </c>
      <c r="Z22" s="60" t="s">
        <v>780</v>
      </c>
      <c r="AA22" s="60" t="s">
        <v>781</v>
      </c>
      <c r="AB22" s="60" t="s">
        <v>842</v>
      </c>
      <c r="AC22" s="36">
        <v>1</v>
      </c>
      <c r="AD22" s="36">
        <v>1</v>
      </c>
      <c r="AN22" s="163" t="s">
        <v>14</v>
      </c>
      <c r="AO22" s="60" t="s">
        <v>859</v>
      </c>
      <c r="AP22" s="36">
        <v>1</v>
      </c>
      <c r="AQ22" s="36">
        <v>1</v>
      </c>
      <c r="AR22" s="37"/>
      <c r="AS22" s="37"/>
      <c r="AT22" s="82">
        <f t="shared" si="3"/>
        <v>0</v>
      </c>
    </row>
    <row r="23" spans="1:46" x14ac:dyDescent="0.3">
      <c r="H23" s="163" t="s">
        <v>6</v>
      </c>
      <c r="I23" s="60" t="s">
        <v>51</v>
      </c>
      <c r="J23" s="36">
        <v>1</v>
      </c>
      <c r="K23" s="36">
        <v>1</v>
      </c>
      <c r="Q23" s="163"/>
      <c r="R23" s="60" t="s">
        <v>144</v>
      </c>
      <c r="S23" s="36">
        <v>1</v>
      </c>
      <c r="T23" s="36">
        <v>1</v>
      </c>
      <c r="V23" s="163"/>
      <c r="W23" s="163"/>
      <c r="X23" s="165"/>
      <c r="Y23" s="36" t="s">
        <v>116</v>
      </c>
      <c r="Z23" s="60" t="s">
        <v>843</v>
      </c>
      <c r="AA23" s="60" t="s">
        <v>839</v>
      </c>
      <c r="AB23" s="60" t="s">
        <v>844</v>
      </c>
      <c r="AC23" s="36">
        <v>1</v>
      </c>
      <c r="AD23" s="36">
        <v>1</v>
      </c>
      <c r="AN23" s="163"/>
      <c r="AO23" s="60" t="s">
        <v>93</v>
      </c>
      <c r="AP23" s="36">
        <v>4</v>
      </c>
      <c r="AQ23" s="36">
        <v>2</v>
      </c>
      <c r="AR23" s="36">
        <v>2</v>
      </c>
      <c r="AS23" s="37"/>
      <c r="AT23" s="82">
        <f t="shared" si="3"/>
        <v>0.5</v>
      </c>
    </row>
    <row r="24" spans="1:46" x14ac:dyDescent="0.3">
      <c r="H24" s="163"/>
      <c r="I24" s="60" t="s">
        <v>52</v>
      </c>
      <c r="J24" s="36">
        <v>1</v>
      </c>
      <c r="K24" s="36">
        <v>1</v>
      </c>
      <c r="Q24" s="111"/>
      <c r="R24" s="117" t="s">
        <v>762</v>
      </c>
      <c r="S24" s="115">
        <v>34</v>
      </c>
      <c r="T24" s="115">
        <v>34</v>
      </c>
      <c r="V24" s="163"/>
      <c r="W24" s="163" t="s">
        <v>133</v>
      </c>
      <c r="X24" s="60" t="s">
        <v>396</v>
      </c>
      <c r="Y24" s="36" t="s">
        <v>379</v>
      </c>
      <c r="Z24" s="60" t="s">
        <v>783</v>
      </c>
      <c r="AA24" s="60" t="s">
        <v>839</v>
      </c>
      <c r="AB24" s="60" t="s">
        <v>845</v>
      </c>
      <c r="AC24" s="36">
        <v>1</v>
      </c>
      <c r="AD24" s="36">
        <v>1</v>
      </c>
      <c r="AN24" s="163"/>
      <c r="AO24" s="60" t="s">
        <v>745</v>
      </c>
      <c r="AP24" s="36">
        <v>2</v>
      </c>
      <c r="AQ24" s="36">
        <v>2</v>
      </c>
      <c r="AR24" s="37"/>
      <c r="AS24" s="37"/>
      <c r="AT24" s="82">
        <f t="shared" si="3"/>
        <v>0</v>
      </c>
    </row>
    <row r="25" spans="1:46" x14ac:dyDescent="0.3">
      <c r="H25" s="114" t="s">
        <v>7</v>
      </c>
      <c r="I25" s="114" t="s">
        <v>22</v>
      </c>
      <c r="J25" s="36">
        <v>1</v>
      </c>
      <c r="K25" s="36">
        <v>1</v>
      </c>
      <c r="V25" s="163"/>
      <c r="W25" s="163"/>
      <c r="X25" s="60" t="s">
        <v>846</v>
      </c>
      <c r="Y25" s="36" t="s">
        <v>355</v>
      </c>
      <c r="Z25" s="60" t="s">
        <v>408</v>
      </c>
      <c r="AA25" s="60" t="s">
        <v>805</v>
      </c>
      <c r="AB25" s="60" t="s">
        <v>847</v>
      </c>
      <c r="AC25" s="36">
        <v>1</v>
      </c>
      <c r="AD25" s="36">
        <v>1</v>
      </c>
      <c r="AN25" s="163" t="s">
        <v>16</v>
      </c>
      <c r="AO25" s="60" t="s">
        <v>142</v>
      </c>
      <c r="AP25" s="36">
        <v>1</v>
      </c>
      <c r="AQ25" s="36">
        <v>1</v>
      </c>
      <c r="AR25" s="37"/>
      <c r="AS25" s="37"/>
      <c r="AT25" s="82">
        <f t="shared" si="3"/>
        <v>0</v>
      </c>
    </row>
    <row r="26" spans="1:46" x14ac:dyDescent="0.3">
      <c r="H26" s="163" t="s">
        <v>8</v>
      </c>
      <c r="I26" s="60" t="s">
        <v>51</v>
      </c>
      <c r="J26" s="36">
        <v>4</v>
      </c>
      <c r="K26" s="36">
        <v>4</v>
      </c>
      <c r="V26" s="163"/>
      <c r="W26" s="163"/>
      <c r="X26" s="60" t="s">
        <v>848</v>
      </c>
      <c r="Y26" s="36" t="s">
        <v>849</v>
      </c>
      <c r="Z26" s="60" t="s">
        <v>773</v>
      </c>
      <c r="AA26" s="60" t="s">
        <v>781</v>
      </c>
      <c r="AB26" s="60" t="s">
        <v>850</v>
      </c>
      <c r="AC26" s="36">
        <v>1</v>
      </c>
      <c r="AD26" s="36">
        <v>1</v>
      </c>
      <c r="AN26" s="163"/>
      <c r="AO26" s="60" t="s">
        <v>144</v>
      </c>
      <c r="AP26" s="36">
        <v>1</v>
      </c>
      <c r="AQ26" s="36">
        <v>1</v>
      </c>
      <c r="AR26" s="37"/>
      <c r="AS26" s="37"/>
      <c r="AT26" s="82">
        <f t="shared" si="3"/>
        <v>0</v>
      </c>
    </row>
    <row r="27" spans="1:46" x14ac:dyDescent="0.3">
      <c r="H27" s="163"/>
      <c r="I27" s="60" t="s">
        <v>52</v>
      </c>
      <c r="J27" s="36">
        <v>1</v>
      </c>
      <c r="K27" s="36">
        <v>1</v>
      </c>
      <c r="V27" s="100" t="s">
        <v>12</v>
      </c>
      <c r="W27" s="100" t="s">
        <v>444</v>
      </c>
      <c r="X27" s="60" t="s">
        <v>851</v>
      </c>
      <c r="Y27" s="36" t="s">
        <v>852</v>
      </c>
      <c r="Z27" s="60" t="s">
        <v>853</v>
      </c>
      <c r="AA27" s="60" t="s">
        <v>785</v>
      </c>
      <c r="AB27" s="60" t="s">
        <v>854</v>
      </c>
      <c r="AC27" s="36">
        <v>1</v>
      </c>
      <c r="AD27" s="36">
        <v>1</v>
      </c>
      <c r="AO27" s="117" t="s">
        <v>762</v>
      </c>
      <c r="AP27" s="49">
        <f>SUM(AP3:AP26)</f>
        <v>40</v>
      </c>
      <c r="AQ27" s="49">
        <f>SUM(AQ3:AQ26)</f>
        <v>32</v>
      </c>
      <c r="AR27" s="49">
        <f>SUM(AR3:AR26)</f>
        <v>7</v>
      </c>
      <c r="AS27" s="49">
        <f>AS6</f>
        <v>1</v>
      </c>
    </row>
    <row r="28" spans="1:46" x14ac:dyDescent="0.3">
      <c r="H28" s="163" t="s">
        <v>765</v>
      </c>
      <c r="I28" s="60" t="s">
        <v>22</v>
      </c>
      <c r="J28" s="36">
        <v>2</v>
      </c>
      <c r="K28" s="36">
        <v>2</v>
      </c>
      <c r="V28" s="100" t="s">
        <v>13</v>
      </c>
      <c r="W28" s="100" t="s">
        <v>137</v>
      </c>
      <c r="X28" s="60" t="s">
        <v>855</v>
      </c>
      <c r="Y28" s="36" t="s">
        <v>856</v>
      </c>
      <c r="Z28" s="60" t="s">
        <v>198</v>
      </c>
      <c r="AA28" s="60" t="s">
        <v>857</v>
      </c>
      <c r="AB28" s="60" t="s">
        <v>858</v>
      </c>
      <c r="AC28" s="36">
        <v>1</v>
      </c>
      <c r="AD28" s="36">
        <v>1</v>
      </c>
    </row>
    <row r="29" spans="1:46" x14ac:dyDescent="0.3">
      <c r="H29" s="163"/>
      <c r="I29" s="60" t="s">
        <v>51</v>
      </c>
      <c r="J29" s="36">
        <v>5</v>
      </c>
      <c r="K29" s="36">
        <v>5</v>
      </c>
      <c r="V29" s="163" t="s">
        <v>14</v>
      </c>
      <c r="W29" s="100" t="s">
        <v>859</v>
      </c>
      <c r="X29" s="60" t="s">
        <v>860</v>
      </c>
      <c r="Y29" s="36" t="s">
        <v>861</v>
      </c>
      <c r="Z29" s="60" t="s">
        <v>862</v>
      </c>
      <c r="AA29" s="60" t="s">
        <v>808</v>
      </c>
      <c r="AB29" s="60" t="s">
        <v>863</v>
      </c>
      <c r="AC29" s="36">
        <v>1</v>
      </c>
      <c r="AD29" s="36">
        <v>1</v>
      </c>
    </row>
    <row r="30" spans="1:46" x14ac:dyDescent="0.3">
      <c r="H30" s="163"/>
      <c r="I30" s="60" t="s">
        <v>56</v>
      </c>
      <c r="J30" s="36">
        <v>1</v>
      </c>
      <c r="K30" s="36">
        <v>1</v>
      </c>
      <c r="V30" s="163"/>
      <c r="W30" s="163" t="s">
        <v>93</v>
      </c>
      <c r="X30" s="60" t="s">
        <v>864</v>
      </c>
      <c r="Y30" s="36" t="s">
        <v>865</v>
      </c>
      <c r="Z30" s="60" t="s">
        <v>866</v>
      </c>
      <c r="AA30" s="60" t="s">
        <v>867</v>
      </c>
      <c r="AB30" s="60" t="s">
        <v>868</v>
      </c>
      <c r="AC30" s="36">
        <v>1</v>
      </c>
      <c r="AD30" s="36">
        <v>1</v>
      </c>
    </row>
    <row r="31" spans="1:46" x14ac:dyDescent="0.3">
      <c r="H31" s="163" t="s">
        <v>766</v>
      </c>
      <c r="I31" s="60" t="s">
        <v>51</v>
      </c>
      <c r="J31" s="36">
        <v>1</v>
      </c>
      <c r="K31" s="36">
        <v>1</v>
      </c>
      <c r="V31" s="163"/>
      <c r="W31" s="163"/>
      <c r="X31" s="60" t="s">
        <v>742</v>
      </c>
      <c r="Y31" s="36" t="s">
        <v>233</v>
      </c>
      <c r="Z31" s="60" t="s">
        <v>808</v>
      </c>
      <c r="AA31" s="60" t="s">
        <v>822</v>
      </c>
      <c r="AB31" s="60" t="s">
        <v>869</v>
      </c>
      <c r="AC31" s="36">
        <v>1</v>
      </c>
      <c r="AD31" s="36">
        <v>1</v>
      </c>
    </row>
    <row r="32" spans="1:46" x14ac:dyDescent="0.3">
      <c r="H32" s="163"/>
      <c r="I32" s="60" t="s">
        <v>56</v>
      </c>
      <c r="J32" s="36">
        <v>1</v>
      </c>
      <c r="K32" s="36">
        <v>1</v>
      </c>
      <c r="V32" s="163"/>
      <c r="W32" s="163"/>
      <c r="X32" s="60" t="s">
        <v>92</v>
      </c>
      <c r="Y32" s="36" t="s">
        <v>205</v>
      </c>
      <c r="Z32" s="60" t="s">
        <v>784</v>
      </c>
      <c r="AA32" s="60" t="s">
        <v>870</v>
      </c>
      <c r="AB32" s="60" t="s">
        <v>871</v>
      </c>
      <c r="AC32" s="36">
        <v>1</v>
      </c>
      <c r="AD32" s="36">
        <v>1</v>
      </c>
    </row>
    <row r="33" spans="8:30" x14ac:dyDescent="0.3">
      <c r="H33" s="114" t="s">
        <v>10</v>
      </c>
      <c r="I33" s="114" t="s">
        <v>24</v>
      </c>
      <c r="J33" s="36">
        <v>1</v>
      </c>
      <c r="K33" s="36">
        <v>1</v>
      </c>
      <c r="V33" s="163"/>
      <c r="W33" s="163" t="s">
        <v>745</v>
      </c>
      <c r="X33" s="60" t="s">
        <v>872</v>
      </c>
      <c r="Y33" s="36" t="s">
        <v>214</v>
      </c>
      <c r="Z33" s="60" t="s">
        <v>873</v>
      </c>
      <c r="AA33" s="60" t="s">
        <v>874</v>
      </c>
      <c r="AB33" s="60" t="s">
        <v>875</v>
      </c>
      <c r="AC33" s="36">
        <v>1</v>
      </c>
      <c r="AD33" s="36">
        <v>1</v>
      </c>
    </row>
    <row r="34" spans="8:30" x14ac:dyDescent="0.3">
      <c r="H34" s="163" t="s">
        <v>11</v>
      </c>
      <c r="I34" s="60" t="s">
        <v>51</v>
      </c>
      <c r="J34" s="36">
        <v>5</v>
      </c>
      <c r="K34" s="36">
        <v>5</v>
      </c>
      <c r="V34" s="163"/>
      <c r="W34" s="163"/>
      <c r="X34" s="60" t="s">
        <v>746</v>
      </c>
      <c r="Y34" s="36" t="s">
        <v>117</v>
      </c>
      <c r="Z34" s="60" t="s">
        <v>698</v>
      </c>
      <c r="AA34" s="60" t="s">
        <v>874</v>
      </c>
      <c r="AB34" s="60" t="s">
        <v>876</v>
      </c>
      <c r="AC34" s="36">
        <v>1</v>
      </c>
      <c r="AD34" s="36">
        <v>1</v>
      </c>
    </row>
    <row r="35" spans="8:30" x14ac:dyDescent="0.3">
      <c r="H35" s="163"/>
      <c r="I35" s="60" t="s">
        <v>56</v>
      </c>
      <c r="J35" s="36">
        <v>1</v>
      </c>
      <c r="K35" s="36">
        <v>1</v>
      </c>
      <c r="V35" s="163" t="s">
        <v>16</v>
      </c>
      <c r="W35" s="100" t="s">
        <v>142</v>
      </c>
      <c r="X35" s="60" t="s">
        <v>877</v>
      </c>
      <c r="Y35" s="36" t="s">
        <v>588</v>
      </c>
      <c r="Z35" s="60" t="s">
        <v>446</v>
      </c>
      <c r="AA35" s="60" t="s">
        <v>781</v>
      </c>
      <c r="AB35" s="60" t="s">
        <v>878</v>
      </c>
      <c r="AC35" s="36">
        <v>1</v>
      </c>
      <c r="AD35" s="36">
        <v>1</v>
      </c>
    </row>
    <row r="36" spans="8:30" x14ac:dyDescent="0.3">
      <c r="H36" s="163" t="s">
        <v>12</v>
      </c>
      <c r="I36" s="60" t="s">
        <v>51</v>
      </c>
      <c r="J36" s="36">
        <v>1</v>
      </c>
      <c r="K36" s="36">
        <v>1</v>
      </c>
      <c r="V36" s="163"/>
      <c r="W36" s="100" t="s">
        <v>144</v>
      </c>
      <c r="X36" s="60" t="s">
        <v>624</v>
      </c>
      <c r="Y36" s="36" t="s">
        <v>662</v>
      </c>
      <c r="Z36" s="60" t="s">
        <v>358</v>
      </c>
      <c r="AA36" s="60" t="s">
        <v>777</v>
      </c>
      <c r="AB36" s="60" t="s">
        <v>879</v>
      </c>
      <c r="AC36" s="36">
        <v>1</v>
      </c>
      <c r="AD36" s="36">
        <v>1</v>
      </c>
    </row>
    <row r="37" spans="8:30" x14ac:dyDescent="0.3">
      <c r="H37" s="163"/>
      <c r="I37" s="60" t="s">
        <v>52</v>
      </c>
      <c r="J37" s="36">
        <v>2</v>
      </c>
      <c r="K37" s="36">
        <v>2</v>
      </c>
      <c r="V37" s="112"/>
      <c r="W37" s="112"/>
      <c r="X37" s="58"/>
      <c r="Y37" s="58"/>
      <c r="Z37" s="58"/>
      <c r="AA37" s="58"/>
      <c r="AB37" s="117" t="s">
        <v>762</v>
      </c>
      <c r="AC37" s="57">
        <f>SUM(AC3:AC36)</f>
        <v>34</v>
      </c>
      <c r="AD37" s="57">
        <f>SUM(AD3:AD36)</f>
        <v>34</v>
      </c>
    </row>
    <row r="38" spans="8:30" x14ac:dyDescent="0.3">
      <c r="H38" s="163" t="s">
        <v>13</v>
      </c>
      <c r="I38" s="60" t="s">
        <v>51</v>
      </c>
      <c r="J38" s="36">
        <v>1</v>
      </c>
      <c r="K38" s="36">
        <v>1</v>
      </c>
      <c r="V38" s="112"/>
      <c r="W38" s="112"/>
      <c r="X38" s="58"/>
      <c r="Y38" s="58"/>
      <c r="Z38" s="58"/>
      <c r="AA38" s="58"/>
      <c r="AB38" s="58"/>
      <c r="AC38" s="57"/>
      <c r="AD38" s="57"/>
    </row>
    <row r="39" spans="8:30" x14ac:dyDescent="0.3">
      <c r="H39" s="163"/>
      <c r="I39" s="60" t="s">
        <v>52</v>
      </c>
      <c r="J39" s="36">
        <v>1</v>
      </c>
      <c r="K39" s="36">
        <v>1</v>
      </c>
      <c r="V39" s="112"/>
      <c r="W39" s="112"/>
      <c r="X39" s="58"/>
      <c r="Y39" s="58"/>
      <c r="Z39" s="58"/>
      <c r="AA39" s="58"/>
      <c r="AB39" s="58"/>
      <c r="AC39" s="57"/>
      <c r="AD39" s="57"/>
    </row>
    <row r="40" spans="8:30" x14ac:dyDescent="0.3">
      <c r="H40" s="163"/>
      <c r="I40" s="60" t="s">
        <v>56</v>
      </c>
      <c r="J40" s="36">
        <v>3</v>
      </c>
      <c r="K40" s="36">
        <v>3</v>
      </c>
      <c r="V40" s="112"/>
      <c r="W40" s="112"/>
      <c r="X40" s="58"/>
      <c r="Y40" s="58"/>
      <c r="Z40" s="58"/>
      <c r="AA40" s="58"/>
      <c r="AB40" s="58"/>
      <c r="AC40" s="57"/>
      <c r="AD40" s="57"/>
    </row>
    <row r="41" spans="8:30" x14ac:dyDescent="0.3">
      <c r="H41" s="163" t="s">
        <v>14</v>
      </c>
      <c r="I41" s="60" t="s">
        <v>51</v>
      </c>
      <c r="J41" s="36">
        <v>6</v>
      </c>
      <c r="K41" s="36">
        <v>6</v>
      </c>
      <c r="V41" s="112"/>
      <c r="W41" s="112"/>
      <c r="X41" s="58"/>
      <c r="Y41" s="58"/>
      <c r="Z41" s="58"/>
      <c r="AA41" s="58"/>
      <c r="AB41" s="58"/>
      <c r="AC41" s="57"/>
      <c r="AD41" s="57"/>
    </row>
    <row r="42" spans="8:30" x14ac:dyDescent="0.3">
      <c r="H42" s="163"/>
      <c r="I42" s="60" t="s">
        <v>56</v>
      </c>
      <c r="J42" s="36">
        <v>1</v>
      </c>
      <c r="K42" s="36">
        <v>1</v>
      </c>
      <c r="V42" s="112"/>
      <c r="W42" s="112"/>
      <c r="X42" s="111"/>
      <c r="Y42" s="58"/>
      <c r="Z42" s="58"/>
      <c r="AA42" s="58"/>
      <c r="AB42" s="58"/>
      <c r="AC42" s="57"/>
      <c r="AD42" s="57"/>
    </row>
    <row r="43" spans="8:30" x14ac:dyDescent="0.3">
      <c r="H43" s="163" t="s">
        <v>16</v>
      </c>
      <c r="I43" s="60" t="s">
        <v>51</v>
      </c>
      <c r="J43" s="36">
        <v>2</v>
      </c>
      <c r="K43" s="36">
        <v>2</v>
      </c>
      <c r="V43" s="112"/>
      <c r="W43" s="112"/>
      <c r="X43" s="111"/>
      <c r="Y43" s="58"/>
      <c r="Z43" s="58"/>
      <c r="AA43" s="58"/>
      <c r="AB43" s="58"/>
      <c r="AC43" s="57"/>
      <c r="AD43" s="57"/>
    </row>
    <row r="44" spans="8:30" x14ac:dyDescent="0.3">
      <c r="H44" s="163"/>
      <c r="I44" s="60" t="s">
        <v>56</v>
      </c>
      <c r="J44" s="36">
        <v>1</v>
      </c>
      <c r="K44" s="36">
        <v>1</v>
      </c>
      <c r="V44" s="112"/>
      <c r="W44" s="112"/>
      <c r="X44" s="58"/>
      <c r="Y44" s="58"/>
      <c r="Z44" s="58"/>
      <c r="AA44" s="58"/>
      <c r="AB44" s="58"/>
      <c r="AC44" s="57"/>
      <c r="AD44" s="57"/>
    </row>
    <row r="45" spans="8:30" x14ac:dyDescent="0.3">
      <c r="I45" s="117" t="s">
        <v>762</v>
      </c>
      <c r="J45" s="49">
        <f>SUM(J3:J44)</f>
        <v>83</v>
      </c>
      <c r="K45" s="49">
        <f>SUM(K3:K44)</f>
        <v>83</v>
      </c>
      <c r="M45" s="25"/>
      <c r="V45" s="112"/>
      <c r="W45" s="112"/>
      <c r="X45" s="58"/>
      <c r="Y45" s="58"/>
      <c r="Z45" s="58"/>
      <c r="AA45" s="58"/>
      <c r="AB45" s="58"/>
      <c r="AC45" s="57"/>
      <c r="AD45" s="57"/>
    </row>
    <row r="46" spans="8:30" x14ac:dyDescent="0.3">
      <c r="V46" s="112"/>
      <c r="W46" s="112"/>
      <c r="X46" s="111"/>
      <c r="Y46" s="58"/>
      <c r="Z46" s="58"/>
      <c r="AA46" s="58"/>
      <c r="AB46" s="58"/>
      <c r="AC46" s="57"/>
      <c r="AD46" s="57"/>
    </row>
    <row r="47" spans="8:30" x14ac:dyDescent="0.3">
      <c r="V47" s="112"/>
      <c r="W47" s="112"/>
      <c r="X47" s="111"/>
      <c r="Y47" s="58"/>
      <c r="Z47" s="58"/>
      <c r="AA47" s="58"/>
      <c r="AB47" s="58"/>
      <c r="AC47" s="57"/>
      <c r="AD47" s="57"/>
    </row>
    <row r="48" spans="8:30" x14ac:dyDescent="0.3">
      <c r="V48" s="112"/>
      <c r="W48" s="112"/>
      <c r="X48" s="58"/>
      <c r="Y48" s="58"/>
      <c r="Z48" s="58"/>
      <c r="AA48" s="58"/>
      <c r="AB48" s="58"/>
      <c r="AC48" s="57"/>
      <c r="AD48" s="57"/>
    </row>
    <row r="49" spans="22:30" x14ac:dyDescent="0.3">
      <c r="V49" s="112"/>
      <c r="W49" s="112"/>
      <c r="X49" s="58"/>
      <c r="Y49" s="58"/>
      <c r="Z49" s="58"/>
      <c r="AA49" s="58"/>
      <c r="AB49" s="58"/>
      <c r="AC49" s="57"/>
      <c r="AD49" s="57"/>
    </row>
    <row r="50" spans="22:30" x14ac:dyDescent="0.3">
      <c r="V50" s="112"/>
      <c r="W50" s="112"/>
      <c r="X50" s="58"/>
      <c r="Y50" s="58"/>
      <c r="Z50" s="58"/>
      <c r="AA50" s="58"/>
      <c r="AB50" s="58"/>
      <c r="AC50" s="57"/>
      <c r="AD50" s="57"/>
    </row>
    <row r="51" spans="22:30" x14ac:dyDescent="0.3">
      <c r="V51" s="112"/>
      <c r="W51" s="112"/>
      <c r="X51" s="58"/>
      <c r="Y51" s="58"/>
      <c r="Z51" s="58"/>
      <c r="AA51" s="58"/>
      <c r="AB51" s="58"/>
      <c r="AC51" s="57"/>
      <c r="AD51" s="57"/>
    </row>
    <row r="52" spans="22:30" x14ac:dyDescent="0.3">
      <c r="V52" s="112"/>
      <c r="W52" s="112"/>
      <c r="X52" s="58"/>
      <c r="Y52" s="58"/>
      <c r="Z52" s="58"/>
      <c r="AA52" s="58"/>
      <c r="AB52" s="58"/>
      <c r="AC52" s="57"/>
      <c r="AD52" s="57"/>
    </row>
    <row r="53" spans="22:30" x14ac:dyDescent="0.3">
      <c r="V53" s="112"/>
      <c r="W53" s="112"/>
      <c r="X53" s="58"/>
      <c r="Y53" s="58"/>
      <c r="Z53" s="58"/>
      <c r="AA53" s="58"/>
      <c r="AB53" s="58"/>
      <c r="AC53" s="57"/>
      <c r="AD53" s="57"/>
    </row>
    <row r="54" spans="22:30" x14ac:dyDescent="0.3">
      <c r="V54" s="112"/>
      <c r="W54" s="112"/>
      <c r="X54" s="58"/>
      <c r="Y54" s="58"/>
      <c r="Z54" s="58"/>
      <c r="AA54" s="58"/>
      <c r="AB54" s="58"/>
      <c r="AC54" s="57"/>
      <c r="AD54" s="57"/>
    </row>
    <row r="55" spans="22:30" x14ac:dyDescent="0.3">
      <c r="V55" s="112"/>
      <c r="W55" s="112"/>
      <c r="X55" s="58"/>
      <c r="Y55" s="58"/>
      <c r="Z55" s="58"/>
      <c r="AA55" s="58"/>
      <c r="AB55" s="58"/>
      <c r="AC55" s="57"/>
      <c r="AD55" s="57"/>
    </row>
    <row r="56" spans="22:30" x14ac:dyDescent="0.3">
      <c r="V56" s="112"/>
      <c r="W56" s="112"/>
      <c r="X56" s="58"/>
      <c r="Y56" s="58"/>
      <c r="Z56" s="58"/>
      <c r="AA56" s="58"/>
      <c r="AB56" s="58"/>
      <c r="AC56" s="57"/>
      <c r="AD56" s="57"/>
    </row>
    <row r="57" spans="22:30" x14ac:dyDescent="0.3">
      <c r="V57" s="112"/>
      <c r="W57" s="112"/>
      <c r="X57" s="58"/>
      <c r="Y57" s="58"/>
      <c r="Z57" s="58"/>
      <c r="AA57" s="58"/>
      <c r="AB57" s="58"/>
      <c r="AC57" s="57"/>
      <c r="AD57" s="57"/>
    </row>
    <row r="58" spans="22:30" x14ac:dyDescent="0.3">
      <c r="V58" s="112"/>
      <c r="W58" s="112"/>
      <c r="X58" s="58"/>
      <c r="Y58" s="58"/>
      <c r="Z58" s="58"/>
      <c r="AA58" s="58"/>
      <c r="AB58" s="58"/>
      <c r="AC58" s="57"/>
      <c r="AD58" s="57"/>
    </row>
    <row r="59" spans="22:30" x14ac:dyDescent="0.3">
      <c r="V59" s="112"/>
      <c r="W59" s="112"/>
      <c r="X59" s="111"/>
      <c r="Y59" s="58"/>
      <c r="Z59" s="58"/>
      <c r="AA59" s="58"/>
      <c r="AB59" s="58"/>
      <c r="AC59" s="57"/>
      <c r="AD59" s="57"/>
    </row>
    <row r="60" spans="22:30" x14ac:dyDescent="0.3">
      <c r="V60" s="112"/>
      <c r="W60" s="112"/>
      <c r="X60" s="111"/>
      <c r="Y60" s="58"/>
      <c r="Z60" s="58"/>
      <c r="AA60" s="58"/>
      <c r="AB60" s="58"/>
      <c r="AC60" s="57"/>
      <c r="AD60" s="57"/>
    </row>
    <row r="61" spans="22:30" x14ac:dyDescent="0.3">
      <c r="V61" s="112"/>
      <c r="W61" s="112"/>
      <c r="X61" s="58"/>
      <c r="Y61" s="58"/>
      <c r="Z61" s="58"/>
      <c r="AA61" s="58"/>
      <c r="AB61" s="58"/>
      <c r="AC61" s="57"/>
      <c r="AD61" s="57"/>
    </row>
    <row r="62" spans="22:30" x14ac:dyDescent="0.3">
      <c r="V62" s="112"/>
      <c r="W62" s="112"/>
      <c r="X62" s="58"/>
      <c r="Y62" s="58"/>
      <c r="Z62" s="58"/>
      <c r="AA62" s="58"/>
      <c r="AB62" s="58"/>
      <c r="AC62" s="57"/>
      <c r="AD62" s="57"/>
    </row>
    <row r="63" spans="22:30" x14ac:dyDescent="0.3">
      <c r="V63" s="112"/>
      <c r="W63" s="112"/>
      <c r="X63" s="58"/>
      <c r="Y63" s="58"/>
      <c r="Z63" s="58"/>
      <c r="AA63" s="58"/>
      <c r="AB63" s="58"/>
      <c r="AC63" s="57"/>
      <c r="AD63" s="57"/>
    </row>
    <row r="64" spans="22:30" x14ac:dyDescent="0.3">
      <c r="V64" s="112"/>
      <c r="W64" s="112"/>
      <c r="X64" s="58"/>
      <c r="Y64" s="58"/>
      <c r="Z64" s="58"/>
      <c r="AA64" s="58"/>
      <c r="AB64" s="58"/>
      <c r="AC64" s="57"/>
      <c r="AD64" s="57"/>
    </row>
    <row r="65" spans="22:30" x14ac:dyDescent="0.3">
      <c r="V65" s="167"/>
      <c r="W65" s="167"/>
      <c r="X65" s="145"/>
      <c r="Y65" s="58"/>
      <c r="Z65" s="58"/>
      <c r="AA65" s="58"/>
      <c r="AB65" s="58"/>
      <c r="AC65" s="57"/>
      <c r="AD65" s="57"/>
    </row>
    <row r="66" spans="22:30" x14ac:dyDescent="0.3">
      <c r="V66" s="167"/>
      <c r="W66" s="167"/>
      <c r="X66" s="145"/>
      <c r="Y66" s="58"/>
      <c r="Z66" s="58"/>
      <c r="AA66" s="58"/>
      <c r="AB66" s="58"/>
      <c r="AC66" s="57"/>
      <c r="AD66" s="57"/>
    </row>
    <row r="67" spans="22:30" x14ac:dyDescent="0.3">
      <c r="V67" s="167"/>
      <c r="W67" s="167"/>
      <c r="X67" s="145"/>
      <c r="Y67" s="58"/>
      <c r="Z67" s="58"/>
      <c r="AA67" s="58"/>
      <c r="AB67" s="58"/>
      <c r="AC67" s="57"/>
      <c r="AD67" s="57"/>
    </row>
    <row r="68" spans="22:30" x14ac:dyDescent="0.3">
      <c r="V68" s="167"/>
      <c r="W68" s="167"/>
      <c r="X68" s="145"/>
      <c r="Y68" s="58"/>
      <c r="Z68" s="58"/>
      <c r="AA68" s="58"/>
      <c r="AB68" s="58"/>
      <c r="AC68" s="57"/>
      <c r="AD68" s="57"/>
    </row>
    <row r="69" spans="22:30" x14ac:dyDescent="0.3">
      <c r="V69" s="167"/>
      <c r="W69" s="167"/>
      <c r="X69" s="145"/>
      <c r="Y69" s="58"/>
      <c r="Z69" s="58"/>
      <c r="AA69" s="58"/>
      <c r="AB69" s="58"/>
      <c r="AC69" s="57"/>
      <c r="AD69" s="57"/>
    </row>
    <row r="70" spans="22:30" x14ac:dyDescent="0.3">
      <c r="V70" s="167"/>
      <c r="W70" s="167"/>
      <c r="X70" s="58"/>
      <c r="Y70" s="58"/>
      <c r="Z70" s="58"/>
      <c r="AA70" s="58"/>
      <c r="AB70" s="58"/>
      <c r="AC70" s="57"/>
      <c r="AD70" s="57"/>
    </row>
    <row r="71" spans="22:30" x14ac:dyDescent="0.3">
      <c r="V71" s="167"/>
      <c r="W71" s="167"/>
      <c r="X71" s="145"/>
      <c r="Y71" s="58"/>
      <c r="Z71" s="58"/>
      <c r="AA71" s="58"/>
      <c r="AB71" s="58"/>
      <c r="AC71" s="57"/>
      <c r="AD71" s="57"/>
    </row>
    <row r="72" spans="22:30" x14ac:dyDescent="0.3">
      <c r="V72" s="167"/>
      <c r="W72" s="167"/>
      <c r="X72" s="145"/>
      <c r="Y72" s="58"/>
      <c r="Z72" s="58"/>
      <c r="AA72" s="58"/>
      <c r="AB72" s="58"/>
      <c r="AC72" s="57"/>
      <c r="AD72" s="57"/>
    </row>
    <row r="73" spans="22:30" x14ac:dyDescent="0.3">
      <c r="V73" s="167"/>
      <c r="W73" s="167"/>
      <c r="X73" s="58"/>
      <c r="Y73" s="58"/>
      <c r="Z73" s="58"/>
      <c r="AA73" s="58"/>
      <c r="AB73" s="58"/>
      <c r="AC73" s="57"/>
      <c r="AD73" s="57"/>
    </row>
    <row r="74" spans="22:30" x14ac:dyDescent="0.3">
      <c r="V74" s="167"/>
      <c r="W74" s="167"/>
      <c r="X74" s="58"/>
      <c r="Y74" s="58"/>
      <c r="Z74" s="58"/>
      <c r="AA74" s="58"/>
      <c r="AB74" s="58"/>
      <c r="AC74" s="57"/>
      <c r="AD74" s="57"/>
    </row>
    <row r="75" spans="22:30" x14ac:dyDescent="0.3">
      <c r="V75" s="167"/>
      <c r="W75" s="167"/>
      <c r="X75" s="58"/>
      <c r="Y75" s="58"/>
      <c r="Z75" s="58"/>
      <c r="AA75" s="58"/>
      <c r="AB75" s="58"/>
      <c r="AC75" s="57"/>
      <c r="AD75" s="57"/>
    </row>
    <row r="76" spans="22:30" x14ac:dyDescent="0.3">
      <c r="V76" s="167"/>
      <c r="W76" s="167"/>
      <c r="X76" s="58"/>
      <c r="Y76" s="58"/>
      <c r="Z76" s="58"/>
      <c r="AA76" s="58"/>
      <c r="AB76" s="58"/>
      <c r="AC76" s="57"/>
      <c r="AD76" s="57"/>
    </row>
    <row r="77" spans="22:30" x14ac:dyDescent="0.3">
      <c r="V77" s="167"/>
      <c r="W77" s="167"/>
      <c r="X77" s="145"/>
      <c r="Y77" s="58"/>
      <c r="Z77" s="58"/>
      <c r="AA77" s="58"/>
      <c r="AB77" s="58"/>
      <c r="AC77" s="57"/>
      <c r="AD77" s="57"/>
    </row>
    <row r="78" spans="22:30" x14ac:dyDescent="0.3">
      <c r="V78" s="167"/>
      <c r="W78" s="167"/>
      <c r="X78" s="145"/>
      <c r="Y78" s="58"/>
      <c r="Z78" s="58"/>
      <c r="AA78" s="58"/>
      <c r="AB78" s="58"/>
      <c r="AC78" s="57"/>
      <c r="AD78" s="57"/>
    </row>
    <row r="79" spans="22:30" x14ac:dyDescent="0.3">
      <c r="V79" s="167"/>
      <c r="W79" s="167"/>
      <c r="X79" s="58"/>
      <c r="Y79" s="58"/>
      <c r="Z79" s="58"/>
      <c r="AA79" s="58"/>
      <c r="AB79" s="58"/>
      <c r="AC79" s="57"/>
      <c r="AD79" s="57"/>
    </row>
    <row r="80" spans="22:30" x14ac:dyDescent="0.3">
      <c r="V80" s="167"/>
      <c r="W80" s="167"/>
      <c r="X80" s="58"/>
      <c r="Y80" s="58"/>
      <c r="Z80" s="58"/>
      <c r="AA80" s="58"/>
      <c r="AB80" s="58"/>
      <c r="AC80" s="57"/>
      <c r="AD80" s="57"/>
    </row>
    <row r="81" spans="22:30" x14ac:dyDescent="0.3">
      <c r="V81" s="167"/>
      <c r="W81" s="167"/>
      <c r="X81" s="58"/>
      <c r="Y81" s="58"/>
      <c r="Z81" s="58"/>
      <c r="AA81" s="58"/>
      <c r="AB81" s="58"/>
      <c r="AC81" s="57"/>
      <c r="AD81" s="57"/>
    </row>
    <row r="82" spans="22:30" x14ac:dyDescent="0.3">
      <c r="V82" s="167"/>
      <c r="W82" s="167"/>
      <c r="X82" s="58"/>
      <c r="Y82" s="58"/>
      <c r="Z82" s="58"/>
      <c r="AA82" s="58"/>
      <c r="AB82" s="58"/>
      <c r="AC82" s="57"/>
      <c r="AD82" s="57"/>
    </row>
    <row r="83" spans="22:30" x14ac:dyDescent="0.3">
      <c r="V83" s="167"/>
      <c r="W83" s="167"/>
      <c r="X83" s="58"/>
      <c r="Y83" s="58"/>
      <c r="Z83" s="58"/>
      <c r="AA83" s="58"/>
      <c r="AB83" s="58"/>
      <c r="AC83" s="57"/>
      <c r="AD83" s="57"/>
    </row>
    <row r="84" spans="22:30" x14ac:dyDescent="0.3">
      <c r="V84" s="167"/>
      <c r="W84" s="167"/>
      <c r="X84" s="58"/>
      <c r="Y84" s="58"/>
      <c r="Z84" s="58"/>
      <c r="AA84" s="58"/>
      <c r="AB84" s="58"/>
      <c r="AC84" s="57"/>
      <c r="AD84" s="57"/>
    </row>
    <row r="85" spans="22:30" x14ac:dyDescent="0.3">
      <c r="V85" s="167"/>
      <c r="W85" s="167"/>
      <c r="X85" s="58"/>
      <c r="Y85" s="58"/>
      <c r="Z85" s="58"/>
      <c r="AA85" s="58"/>
      <c r="AB85" s="58"/>
      <c r="AC85" s="57"/>
      <c r="AD85" s="57"/>
    </row>
    <row r="86" spans="22:30" x14ac:dyDescent="0.3">
      <c r="V86" s="167"/>
      <c r="W86" s="167"/>
      <c r="X86" s="145"/>
      <c r="Y86" s="58"/>
      <c r="Z86" s="58"/>
      <c r="AA86" s="58"/>
      <c r="AB86" s="58"/>
      <c r="AC86" s="57"/>
      <c r="AD86" s="57"/>
    </row>
    <row r="87" spans="22:30" x14ac:dyDescent="0.3">
      <c r="V87" s="167"/>
      <c r="W87" s="167"/>
      <c r="X87" s="145"/>
      <c r="Y87" s="58"/>
      <c r="Z87" s="58"/>
      <c r="AA87" s="58"/>
      <c r="AB87" s="58"/>
      <c r="AC87" s="57"/>
      <c r="AD87" s="57"/>
    </row>
    <row r="88" spans="22:30" x14ac:dyDescent="0.3">
      <c r="V88" s="167"/>
      <c r="W88" s="167"/>
      <c r="X88" s="58"/>
      <c r="Y88" s="58"/>
      <c r="Z88" s="58"/>
      <c r="AA88" s="58"/>
      <c r="AB88" s="58"/>
      <c r="AC88" s="57"/>
      <c r="AD88" s="57"/>
    </row>
    <row r="89" spans="22:30" x14ac:dyDescent="0.3">
      <c r="V89" s="167"/>
      <c r="W89" s="167"/>
      <c r="X89" s="58"/>
      <c r="Y89" s="58"/>
      <c r="Z89" s="58"/>
      <c r="AA89" s="58"/>
      <c r="AB89" s="58"/>
      <c r="AC89" s="57"/>
      <c r="AD89" s="57"/>
    </row>
    <row r="90" spans="22:30" x14ac:dyDescent="0.3">
      <c r="V90" s="167"/>
      <c r="W90" s="167"/>
      <c r="X90" s="58"/>
      <c r="Y90" s="58"/>
      <c r="Z90" s="58"/>
      <c r="AA90" s="58"/>
      <c r="AB90" s="58"/>
      <c r="AC90" s="57"/>
      <c r="AD90" s="57"/>
    </row>
    <row r="91" spans="22:30" x14ac:dyDescent="0.3">
      <c r="V91" s="167"/>
      <c r="W91" s="167"/>
      <c r="X91" s="58"/>
      <c r="Y91" s="58"/>
      <c r="Z91" s="58"/>
      <c r="AA91" s="58"/>
      <c r="AB91" s="58"/>
      <c r="AC91" s="57"/>
      <c r="AD91" s="57"/>
    </row>
    <row r="92" spans="22:30" x14ac:dyDescent="0.3">
      <c r="V92" s="167"/>
      <c r="W92" s="167"/>
      <c r="X92" s="58"/>
      <c r="Y92" s="58"/>
      <c r="Z92" s="58"/>
      <c r="AA92" s="58"/>
      <c r="AB92" s="58"/>
      <c r="AC92" s="57"/>
      <c r="AD92" s="57"/>
    </row>
    <row r="93" spans="22:30" x14ac:dyDescent="0.3">
      <c r="V93" s="167"/>
      <c r="W93" s="167"/>
      <c r="X93" s="58"/>
      <c r="Y93" s="58"/>
      <c r="Z93" s="58"/>
      <c r="AA93" s="58"/>
      <c r="AB93" s="58"/>
      <c r="AC93" s="57"/>
      <c r="AD93" s="57"/>
    </row>
    <row r="94" spans="22:30" x14ac:dyDescent="0.3">
      <c r="V94" s="167"/>
      <c r="W94" s="167"/>
      <c r="X94" s="58"/>
      <c r="Y94" s="58"/>
      <c r="Z94" s="58"/>
      <c r="AA94" s="58"/>
      <c r="AB94" s="58"/>
      <c r="AC94" s="57"/>
      <c r="AD94" s="57"/>
    </row>
    <row r="95" spans="22:30" x14ac:dyDescent="0.3">
      <c r="V95" s="167"/>
      <c r="W95" s="167"/>
      <c r="X95" s="58"/>
      <c r="Y95" s="58"/>
      <c r="Z95" s="58"/>
      <c r="AA95" s="58"/>
      <c r="AB95" s="58"/>
      <c r="AC95" s="57"/>
      <c r="AD95" s="57"/>
    </row>
    <row r="96" spans="22:30" x14ac:dyDescent="0.3">
      <c r="V96" s="167"/>
      <c r="W96" s="167"/>
      <c r="X96" s="58"/>
      <c r="Y96" s="58"/>
      <c r="Z96" s="58"/>
      <c r="AA96" s="58"/>
      <c r="AB96" s="58"/>
      <c r="AC96" s="57"/>
      <c r="AD96" s="57"/>
    </row>
    <row r="97" spans="22:30" x14ac:dyDescent="0.3">
      <c r="V97" s="167"/>
      <c r="W97" s="167"/>
      <c r="X97" s="58"/>
      <c r="Y97" s="58"/>
      <c r="Z97" s="58"/>
      <c r="AA97" s="58"/>
      <c r="AB97" s="58"/>
      <c r="AC97" s="57"/>
      <c r="AD97" s="57"/>
    </row>
    <row r="98" spans="22:30" x14ac:dyDescent="0.3">
      <c r="V98" s="167"/>
      <c r="W98" s="167"/>
      <c r="X98" s="145"/>
      <c r="Y98" s="58"/>
      <c r="Z98" s="58"/>
      <c r="AA98" s="58"/>
      <c r="AB98" s="58"/>
      <c r="AC98" s="57"/>
      <c r="AD98" s="57"/>
    </row>
    <row r="99" spans="22:30" x14ac:dyDescent="0.3">
      <c r="V99" s="167"/>
      <c r="W99" s="167"/>
      <c r="X99" s="145"/>
      <c r="Y99" s="58"/>
      <c r="Z99" s="58"/>
      <c r="AA99" s="58"/>
      <c r="AB99" s="58"/>
      <c r="AC99" s="57"/>
      <c r="AD99" s="57"/>
    </row>
    <row r="100" spans="22:30" x14ac:dyDescent="0.3">
      <c r="V100" s="167"/>
      <c r="W100" s="167"/>
      <c r="X100" s="58"/>
      <c r="Y100" s="58"/>
      <c r="Z100" s="58"/>
      <c r="AA100" s="58"/>
      <c r="AB100" s="58"/>
      <c r="AC100" s="57"/>
      <c r="AD100" s="57"/>
    </row>
    <row r="101" spans="22:30" x14ac:dyDescent="0.3">
      <c r="V101" s="167"/>
      <c r="W101" s="167"/>
      <c r="X101" s="58"/>
      <c r="Y101" s="58"/>
      <c r="Z101" s="58"/>
      <c r="AA101" s="58"/>
      <c r="AB101" s="58"/>
      <c r="AC101" s="57"/>
      <c r="AD101" s="57"/>
    </row>
    <row r="102" spans="22:30" x14ac:dyDescent="0.3">
      <c r="V102" s="167"/>
      <c r="W102" s="167"/>
      <c r="X102" s="58"/>
      <c r="Y102" s="58"/>
      <c r="Z102" s="58"/>
      <c r="AA102" s="58"/>
      <c r="AB102" s="58"/>
      <c r="AC102" s="57"/>
      <c r="AD102" s="57"/>
    </row>
    <row r="103" spans="22:30" x14ac:dyDescent="0.3">
      <c r="V103" s="167"/>
      <c r="W103" s="167"/>
      <c r="X103" s="58"/>
      <c r="Y103" s="58"/>
      <c r="Z103" s="58"/>
      <c r="AA103" s="58"/>
      <c r="AB103" s="58"/>
      <c r="AC103" s="57"/>
      <c r="AD103" s="57"/>
    </row>
    <row r="104" spans="22:30" x14ac:dyDescent="0.3">
      <c r="V104" s="167"/>
      <c r="W104" s="167"/>
      <c r="X104" s="58"/>
      <c r="Y104" s="58"/>
      <c r="Z104" s="58"/>
      <c r="AA104" s="58"/>
      <c r="AB104" s="58"/>
      <c r="AC104" s="57"/>
      <c r="AD104" s="57"/>
    </row>
    <row r="105" spans="22:30" x14ac:dyDescent="0.3">
      <c r="V105" s="167"/>
      <c r="W105" s="167"/>
      <c r="X105" s="58"/>
      <c r="Y105" s="58"/>
      <c r="Z105" s="58"/>
      <c r="AA105" s="58"/>
      <c r="AB105" s="58"/>
      <c r="AC105" s="57"/>
      <c r="AD105" s="57"/>
    </row>
    <row r="106" spans="22:30" x14ac:dyDescent="0.3">
      <c r="V106" s="167"/>
      <c r="W106" s="167"/>
      <c r="X106" s="145"/>
      <c r="Y106" s="58"/>
      <c r="Z106" s="58"/>
      <c r="AA106" s="58"/>
      <c r="AB106" s="58"/>
      <c r="AC106" s="57"/>
      <c r="AD106" s="57"/>
    </row>
    <row r="107" spans="22:30" x14ac:dyDescent="0.3">
      <c r="V107" s="167"/>
      <c r="W107" s="167"/>
      <c r="X107" s="145"/>
      <c r="Y107" s="58"/>
      <c r="Z107" s="58"/>
      <c r="AA107" s="58"/>
      <c r="AB107" s="58"/>
      <c r="AC107" s="57"/>
      <c r="AD107" s="57"/>
    </row>
    <row r="108" spans="22:30" x14ac:dyDescent="0.3">
      <c r="V108" s="167"/>
      <c r="W108" s="167"/>
      <c r="X108" s="58"/>
      <c r="Y108" s="58"/>
      <c r="Z108" s="58"/>
      <c r="AA108" s="58"/>
      <c r="AB108" s="58"/>
      <c r="AC108" s="57"/>
      <c r="AD108" s="57"/>
    </row>
    <row r="109" spans="22:30" x14ac:dyDescent="0.3">
      <c r="V109" s="167"/>
      <c r="W109" s="167"/>
      <c r="X109" s="145"/>
      <c r="Y109" s="58"/>
      <c r="Z109" s="58"/>
      <c r="AA109" s="58"/>
      <c r="AB109" s="58"/>
      <c r="AC109" s="57"/>
      <c r="AD109" s="57"/>
    </row>
    <row r="110" spans="22:30" x14ac:dyDescent="0.3">
      <c r="V110" s="167"/>
      <c r="W110" s="167"/>
      <c r="X110" s="145"/>
      <c r="Y110" s="58"/>
      <c r="Z110" s="58"/>
      <c r="AA110" s="58"/>
      <c r="AB110" s="58"/>
      <c r="AC110" s="57"/>
      <c r="AD110" s="57"/>
    </row>
    <row r="111" spans="22:30" x14ac:dyDescent="0.3">
      <c r="V111" s="167"/>
      <c r="W111" s="167"/>
      <c r="X111" s="145"/>
      <c r="Y111" s="58"/>
      <c r="Z111" s="58"/>
      <c r="AA111" s="58"/>
      <c r="AB111" s="58"/>
      <c r="AC111" s="57"/>
      <c r="AD111" s="57"/>
    </row>
    <row r="112" spans="22:30" x14ac:dyDescent="0.3">
      <c r="V112" s="167"/>
      <c r="W112" s="167"/>
      <c r="X112" s="58"/>
      <c r="Y112" s="58"/>
      <c r="Z112" s="58"/>
      <c r="AA112" s="58"/>
      <c r="AB112" s="58"/>
      <c r="AC112" s="57"/>
      <c r="AD112" s="57"/>
    </row>
    <row r="113" spans="22:30" x14ac:dyDescent="0.3">
      <c r="V113" s="167"/>
      <c r="W113" s="167"/>
      <c r="X113" s="58"/>
      <c r="Y113" s="58"/>
      <c r="Z113" s="58"/>
      <c r="AA113" s="58"/>
      <c r="AB113" s="58"/>
      <c r="AC113" s="57"/>
      <c r="AD113" s="57"/>
    </row>
    <row r="114" spans="22:30" x14ac:dyDescent="0.3">
      <c r="V114" s="167"/>
      <c r="W114" s="167"/>
      <c r="X114" s="58"/>
      <c r="Y114" s="58"/>
      <c r="Z114" s="58"/>
      <c r="AA114" s="58"/>
      <c r="AB114" s="58"/>
      <c r="AC114" s="57"/>
      <c r="AD114" s="57"/>
    </row>
    <row r="115" spans="22:30" x14ac:dyDescent="0.3">
      <c r="V115" s="167"/>
      <c r="W115" s="167"/>
      <c r="X115" s="58"/>
      <c r="Y115" s="58"/>
      <c r="Z115" s="58"/>
      <c r="AA115" s="58"/>
      <c r="AB115" s="58"/>
      <c r="AC115" s="57"/>
      <c r="AD115" s="57"/>
    </row>
    <row r="116" spans="22:30" x14ac:dyDescent="0.3">
      <c r="V116" s="167"/>
      <c r="W116" s="167"/>
      <c r="X116" s="58"/>
      <c r="Y116" s="58"/>
      <c r="Z116" s="58"/>
      <c r="AA116" s="58"/>
      <c r="AB116" s="58"/>
      <c r="AC116" s="57"/>
      <c r="AD116" s="57"/>
    </row>
    <row r="117" spans="22:30" x14ac:dyDescent="0.3">
      <c r="V117" s="167"/>
      <c r="W117" s="167"/>
      <c r="X117" s="58"/>
      <c r="Y117" s="58"/>
      <c r="Z117" s="58"/>
      <c r="AA117" s="58"/>
      <c r="AB117" s="58"/>
      <c r="AC117" s="57"/>
      <c r="AD117" s="57"/>
    </row>
    <row r="118" spans="22:30" x14ac:dyDescent="0.3">
      <c r="V118" s="167"/>
      <c r="W118" s="167"/>
      <c r="X118" s="58"/>
      <c r="Y118" s="58"/>
      <c r="Z118" s="58"/>
      <c r="AA118" s="58"/>
      <c r="AB118" s="58"/>
      <c r="AC118" s="57"/>
      <c r="AD118" s="57"/>
    </row>
    <row r="119" spans="22:30" x14ac:dyDescent="0.3">
      <c r="V119" s="167"/>
      <c r="W119" s="167"/>
      <c r="X119" s="58"/>
      <c r="Y119" s="58"/>
      <c r="Z119" s="58"/>
      <c r="AA119" s="58"/>
      <c r="AB119" s="58"/>
      <c r="AC119" s="57"/>
      <c r="AD119" s="57"/>
    </row>
    <row r="120" spans="22:30" x14ac:dyDescent="0.3">
      <c r="V120" s="167"/>
      <c r="W120" s="167"/>
      <c r="X120" s="58"/>
      <c r="Y120" s="58"/>
      <c r="Z120" s="58"/>
      <c r="AA120" s="58"/>
      <c r="AB120" s="58"/>
      <c r="AC120" s="57"/>
      <c r="AD120" s="57"/>
    </row>
    <row r="121" spans="22:30" x14ac:dyDescent="0.3">
      <c r="V121" s="167"/>
      <c r="W121" s="167"/>
      <c r="X121" s="58"/>
      <c r="Y121" s="58"/>
      <c r="Z121" s="58"/>
      <c r="AA121" s="58"/>
      <c r="AB121" s="58"/>
      <c r="AC121" s="57"/>
      <c r="AD121" s="57"/>
    </row>
    <row r="122" spans="22:30" x14ac:dyDescent="0.3">
      <c r="V122" s="167"/>
      <c r="W122" s="167"/>
      <c r="X122" s="58"/>
      <c r="Y122" s="58"/>
      <c r="Z122" s="58"/>
      <c r="AA122" s="58"/>
      <c r="AB122" s="58"/>
      <c r="AC122" s="57"/>
      <c r="AD122" s="57"/>
    </row>
    <row r="123" spans="22:30" x14ac:dyDescent="0.3">
      <c r="V123" s="167"/>
      <c r="W123" s="167"/>
      <c r="X123" s="145"/>
      <c r="Y123" s="58"/>
      <c r="Z123" s="58"/>
      <c r="AA123" s="58"/>
      <c r="AB123" s="58"/>
      <c r="AC123" s="57"/>
      <c r="AD123" s="57"/>
    </row>
    <row r="124" spans="22:30" x14ac:dyDescent="0.3">
      <c r="V124" s="167"/>
      <c r="W124" s="167"/>
      <c r="X124" s="145"/>
      <c r="Y124" s="58"/>
      <c r="Z124" s="58"/>
      <c r="AA124" s="58"/>
      <c r="AB124" s="58"/>
      <c r="AC124" s="57"/>
      <c r="AD124" s="57"/>
    </row>
    <row r="125" spans="22:30" x14ac:dyDescent="0.3">
      <c r="V125" s="167"/>
      <c r="W125" s="167"/>
      <c r="X125" s="145"/>
      <c r="Y125" s="58"/>
      <c r="Z125" s="58"/>
      <c r="AA125" s="58"/>
      <c r="AB125" s="58"/>
      <c r="AC125" s="57"/>
      <c r="AD125" s="57"/>
    </row>
    <row r="126" spans="22:30" x14ac:dyDescent="0.3">
      <c r="V126" s="167"/>
      <c r="W126" s="167"/>
      <c r="X126" s="145"/>
      <c r="Y126" s="58"/>
      <c r="Z126" s="58"/>
      <c r="AA126" s="58"/>
      <c r="AB126" s="58"/>
      <c r="AC126" s="57"/>
      <c r="AD126" s="57"/>
    </row>
    <row r="127" spans="22:30" x14ac:dyDescent="0.3">
      <c r="V127" s="167"/>
      <c r="W127" s="167"/>
      <c r="X127" s="58"/>
      <c r="Y127" s="58"/>
      <c r="Z127" s="58"/>
      <c r="AA127" s="58"/>
      <c r="AB127" s="58"/>
      <c r="AC127" s="57"/>
      <c r="AD127" s="57"/>
    </row>
    <row r="128" spans="22:30" x14ac:dyDescent="0.3">
      <c r="V128" s="167"/>
      <c r="W128" s="167"/>
      <c r="X128" s="145"/>
      <c r="Y128" s="58"/>
      <c r="Z128" s="58"/>
      <c r="AA128" s="58"/>
      <c r="AB128" s="58"/>
      <c r="AC128" s="57"/>
      <c r="AD128" s="57"/>
    </row>
    <row r="129" spans="22:30" x14ac:dyDescent="0.3">
      <c r="V129" s="167"/>
      <c r="W129" s="167"/>
      <c r="X129" s="145"/>
      <c r="Y129" s="58"/>
      <c r="Z129" s="58"/>
      <c r="AA129" s="58"/>
      <c r="AB129" s="58"/>
      <c r="AC129" s="57"/>
      <c r="AD129" s="57"/>
    </row>
    <row r="130" spans="22:30" x14ac:dyDescent="0.3">
      <c r="V130" s="167"/>
      <c r="W130" s="167"/>
      <c r="X130" s="58"/>
      <c r="Y130" s="58"/>
      <c r="Z130" s="58"/>
      <c r="AA130" s="58"/>
      <c r="AB130" s="58"/>
      <c r="AC130" s="57"/>
      <c r="AD130" s="57"/>
    </row>
    <row r="131" spans="22:30" x14ac:dyDescent="0.3">
      <c r="V131" s="167"/>
      <c r="W131" s="112"/>
      <c r="X131" s="58"/>
      <c r="Y131" s="58"/>
      <c r="Z131" s="58"/>
      <c r="AA131" s="58"/>
      <c r="AB131" s="58"/>
      <c r="AC131" s="57"/>
      <c r="AD131" s="57"/>
    </row>
    <row r="132" spans="22:30" x14ac:dyDescent="0.3">
      <c r="V132" s="167"/>
      <c r="W132" s="167"/>
      <c r="X132" s="145"/>
      <c r="Y132" s="58"/>
      <c r="Z132" s="58"/>
      <c r="AA132" s="58"/>
      <c r="AB132" s="58"/>
      <c r="AC132" s="57"/>
      <c r="AD132" s="57"/>
    </row>
    <row r="133" spans="22:30" x14ac:dyDescent="0.3">
      <c r="V133" s="167"/>
      <c r="W133" s="167"/>
      <c r="X133" s="145"/>
      <c r="Y133" s="58"/>
      <c r="Z133" s="58"/>
      <c r="AA133" s="58"/>
      <c r="AB133" s="58"/>
      <c r="AC133" s="57"/>
      <c r="AD133" s="57"/>
    </row>
    <row r="134" spans="22:30" x14ac:dyDescent="0.3">
      <c r="V134" s="167"/>
      <c r="W134" s="167"/>
      <c r="X134" s="58"/>
      <c r="Y134" s="58"/>
      <c r="Z134" s="58"/>
      <c r="AA134" s="58"/>
      <c r="AB134" s="58"/>
      <c r="AC134" s="57"/>
      <c r="AD134" s="57"/>
    </row>
    <row r="135" spans="22:30" x14ac:dyDescent="0.3">
      <c r="V135" s="167"/>
      <c r="W135" s="167"/>
      <c r="X135" s="58"/>
      <c r="Y135" s="58"/>
      <c r="Z135" s="58"/>
      <c r="AA135" s="58"/>
      <c r="AB135" s="58"/>
      <c r="AC135" s="57"/>
      <c r="AD135" s="57"/>
    </row>
    <row r="136" spans="22:30" x14ac:dyDescent="0.3">
      <c r="V136" s="167"/>
      <c r="W136" s="167"/>
      <c r="X136" s="58"/>
      <c r="Y136" s="58"/>
      <c r="Z136" s="58"/>
      <c r="AA136" s="58"/>
      <c r="AB136" s="58"/>
      <c r="AC136" s="57"/>
      <c r="AD136" s="57"/>
    </row>
    <row r="137" spans="22:30" x14ac:dyDescent="0.3">
      <c r="V137" s="167"/>
      <c r="W137" s="167"/>
      <c r="X137" s="58"/>
      <c r="Y137" s="58"/>
      <c r="Z137" s="58"/>
      <c r="AA137" s="58"/>
      <c r="AB137" s="58"/>
      <c r="AC137" s="57"/>
      <c r="AD137" s="57"/>
    </row>
    <row r="138" spans="22:30" x14ac:dyDescent="0.3">
      <c r="V138" s="167"/>
      <c r="W138" s="112"/>
      <c r="X138" s="58"/>
      <c r="Y138" s="58"/>
      <c r="Z138" s="58"/>
      <c r="AA138" s="58"/>
      <c r="AB138" s="58"/>
      <c r="AC138" s="57"/>
      <c r="AD138" s="57"/>
    </row>
    <row r="139" spans="22:30" x14ac:dyDescent="0.3">
      <c r="V139" s="167"/>
      <c r="W139" s="167"/>
      <c r="X139" s="58"/>
      <c r="Y139" s="58"/>
      <c r="Z139" s="58"/>
      <c r="AA139" s="58"/>
      <c r="AB139" s="58"/>
      <c r="AC139" s="57"/>
      <c r="AD139" s="57"/>
    </row>
    <row r="140" spans="22:30" x14ac:dyDescent="0.3">
      <c r="V140" s="167"/>
      <c r="W140" s="167"/>
      <c r="X140" s="58"/>
      <c r="Y140" s="58"/>
      <c r="Z140" s="58"/>
      <c r="AA140" s="58"/>
      <c r="AB140" s="58"/>
      <c r="AC140" s="57"/>
      <c r="AD140" s="57"/>
    </row>
    <row r="141" spans="22:30" x14ac:dyDescent="0.3">
      <c r="V141" s="167"/>
      <c r="W141" s="167"/>
      <c r="X141" s="58"/>
      <c r="Y141" s="58"/>
      <c r="Z141" s="58"/>
      <c r="AA141" s="58"/>
      <c r="AB141" s="58"/>
      <c r="AC141" s="57"/>
      <c r="AD141" s="57"/>
    </row>
    <row r="142" spans="22:30" x14ac:dyDescent="0.3">
      <c r="V142" s="167"/>
      <c r="W142" s="167"/>
      <c r="X142" s="58"/>
      <c r="Y142" s="58"/>
      <c r="Z142" s="58"/>
      <c r="AA142" s="58"/>
      <c r="AB142" s="58"/>
      <c r="AC142" s="57"/>
      <c r="AD142" s="57"/>
    </row>
    <row r="143" spans="22:30" x14ac:dyDescent="0.3">
      <c r="V143" s="167"/>
      <c r="W143" s="167"/>
      <c r="X143" s="58"/>
      <c r="Y143" s="58"/>
      <c r="Z143" s="58"/>
      <c r="AA143" s="58"/>
      <c r="AB143" s="58"/>
      <c r="AC143" s="57"/>
      <c r="AD143" s="57"/>
    </row>
    <row r="144" spans="22:30" x14ac:dyDescent="0.3">
      <c r="V144" s="167"/>
      <c r="W144" s="167"/>
      <c r="X144" s="58"/>
      <c r="Y144" s="58"/>
      <c r="Z144" s="58"/>
      <c r="AA144" s="58"/>
      <c r="AB144" s="58"/>
      <c r="AC144" s="57"/>
      <c r="AD144" s="57"/>
    </row>
    <row r="145" spans="22:30" x14ac:dyDescent="0.3">
      <c r="V145" s="167"/>
      <c r="W145" s="167"/>
      <c r="X145" s="145"/>
      <c r="Y145" s="58"/>
      <c r="Z145" s="58"/>
      <c r="AA145" s="58"/>
      <c r="AB145" s="58"/>
      <c r="AC145" s="57"/>
      <c r="AD145" s="57"/>
    </row>
    <row r="146" spans="22:30" x14ac:dyDescent="0.3">
      <c r="V146" s="167"/>
      <c r="W146" s="167"/>
      <c r="X146" s="145"/>
      <c r="Y146" s="58"/>
      <c r="Z146" s="58"/>
      <c r="AA146" s="58"/>
      <c r="AB146" s="58"/>
      <c r="AC146" s="57"/>
      <c r="AD146" s="57"/>
    </row>
    <row r="147" spans="22:30" x14ac:dyDescent="0.3">
      <c r="V147" s="167"/>
      <c r="W147" s="167"/>
      <c r="X147" s="145"/>
      <c r="Y147" s="58"/>
      <c r="Z147" s="58"/>
      <c r="AA147" s="58"/>
      <c r="AB147" s="58"/>
      <c r="AC147" s="57"/>
      <c r="AD147" s="57"/>
    </row>
    <row r="148" spans="22:30" x14ac:dyDescent="0.3">
      <c r="V148" s="167"/>
      <c r="W148" s="167"/>
      <c r="X148" s="145"/>
      <c r="Y148" s="58"/>
      <c r="Z148" s="58"/>
      <c r="AA148" s="58"/>
      <c r="AB148" s="58"/>
      <c r="AC148" s="57"/>
      <c r="AD148" s="57"/>
    </row>
    <row r="149" spans="22:30" x14ac:dyDescent="0.3">
      <c r="V149" s="167"/>
      <c r="W149" s="167"/>
      <c r="X149" s="58"/>
      <c r="Y149" s="58"/>
      <c r="Z149" s="58"/>
      <c r="AA149" s="58"/>
      <c r="AB149" s="58"/>
      <c r="AC149" s="57"/>
      <c r="AD149" s="57"/>
    </row>
    <row r="150" spans="22:30" x14ac:dyDescent="0.3">
      <c r="V150" s="167"/>
      <c r="W150" s="167"/>
      <c r="X150" s="58"/>
      <c r="Y150" s="58"/>
      <c r="Z150" s="58"/>
      <c r="AA150" s="58"/>
      <c r="AB150" s="58"/>
      <c r="AC150" s="57"/>
      <c r="AD150" s="57"/>
    </row>
    <row r="151" spans="22:30" x14ac:dyDescent="0.3">
      <c r="V151" s="167"/>
      <c r="W151" s="167"/>
      <c r="X151" s="145"/>
      <c r="Y151" s="58"/>
      <c r="Z151" s="58"/>
      <c r="AA151" s="58"/>
      <c r="AB151" s="58"/>
      <c r="AC151" s="57"/>
      <c r="AD151" s="57"/>
    </row>
    <row r="152" spans="22:30" x14ac:dyDescent="0.3">
      <c r="V152" s="167"/>
      <c r="W152" s="167"/>
      <c r="X152" s="145"/>
      <c r="Y152" s="58"/>
      <c r="Z152" s="58"/>
      <c r="AA152" s="58"/>
      <c r="AB152" s="58"/>
      <c r="AC152" s="57"/>
      <c r="AD152" s="57"/>
    </row>
    <row r="153" spans="22:30" x14ac:dyDescent="0.3">
      <c r="V153" s="167"/>
      <c r="W153" s="167"/>
      <c r="X153" s="58"/>
      <c r="Y153" s="58"/>
      <c r="Z153" s="58"/>
      <c r="AA153" s="58"/>
      <c r="AB153" s="58"/>
      <c r="AC153" s="57"/>
      <c r="AD153" s="57"/>
    </row>
    <row r="154" spans="22:30" x14ac:dyDescent="0.3">
      <c r="V154" s="167"/>
      <c r="W154" s="167"/>
      <c r="X154" s="58"/>
      <c r="Y154" s="58"/>
      <c r="Z154" s="58"/>
      <c r="AA154" s="58"/>
      <c r="AB154" s="58"/>
      <c r="AC154" s="57"/>
      <c r="AD154" s="57"/>
    </row>
    <row r="155" spans="22:30" x14ac:dyDescent="0.3">
      <c r="V155" s="167"/>
      <c r="W155" s="167"/>
      <c r="X155" s="58"/>
      <c r="Y155" s="58"/>
      <c r="Z155" s="58"/>
      <c r="AA155" s="58"/>
      <c r="AB155" s="58"/>
      <c r="AC155" s="57"/>
      <c r="AD155" s="57"/>
    </row>
    <row r="156" spans="22:30" x14ac:dyDescent="0.3">
      <c r="V156" s="167"/>
      <c r="W156" s="167"/>
      <c r="X156" s="58"/>
      <c r="Y156" s="58"/>
      <c r="Z156" s="58"/>
      <c r="AA156" s="58"/>
      <c r="AB156" s="58"/>
      <c r="AC156" s="57"/>
      <c r="AD156" s="57"/>
    </row>
    <row r="157" spans="22:30" x14ac:dyDescent="0.3">
      <c r="V157" s="167"/>
      <c r="W157" s="167"/>
      <c r="X157" s="58"/>
      <c r="Y157" s="58"/>
      <c r="Z157" s="58"/>
      <c r="AA157" s="58"/>
      <c r="AB157" s="58"/>
      <c r="AC157" s="57"/>
      <c r="AD157" s="57"/>
    </row>
    <row r="158" spans="22:30" x14ac:dyDescent="0.3">
      <c r="V158" s="167"/>
      <c r="W158" s="167"/>
      <c r="X158" s="58"/>
      <c r="Y158" s="58"/>
      <c r="Z158" s="58"/>
      <c r="AA158" s="58"/>
      <c r="AB158" s="58"/>
      <c r="AC158" s="57"/>
      <c r="AD158" s="57"/>
    </row>
    <row r="159" spans="22:30" x14ac:dyDescent="0.3">
      <c r="V159" s="167"/>
      <c r="W159" s="167"/>
      <c r="X159" s="145"/>
      <c r="Y159" s="58"/>
      <c r="Z159" s="58"/>
      <c r="AA159" s="58"/>
      <c r="AB159" s="58"/>
      <c r="AC159" s="57"/>
      <c r="AD159" s="57"/>
    </row>
    <row r="160" spans="22:30" x14ac:dyDescent="0.3">
      <c r="V160" s="167"/>
      <c r="W160" s="167"/>
      <c r="X160" s="145"/>
      <c r="Y160" s="58"/>
      <c r="Z160" s="58"/>
      <c r="AA160" s="58"/>
      <c r="AB160" s="58"/>
      <c r="AC160" s="57"/>
      <c r="AD160" s="57"/>
    </row>
    <row r="161" spans="22:30" x14ac:dyDescent="0.3">
      <c r="V161" s="167"/>
      <c r="W161" s="167"/>
      <c r="X161" s="58"/>
      <c r="Y161" s="58"/>
      <c r="Z161" s="58"/>
      <c r="AA161" s="58"/>
      <c r="AB161" s="58"/>
      <c r="AC161" s="57"/>
      <c r="AD161" s="57"/>
    </row>
    <row r="162" spans="22:30" x14ac:dyDescent="0.3">
      <c r="V162" s="167"/>
      <c r="W162" s="167"/>
      <c r="X162" s="58"/>
      <c r="Y162" s="58"/>
      <c r="Z162" s="58"/>
      <c r="AA162" s="58"/>
      <c r="AB162" s="58"/>
      <c r="AC162" s="57"/>
      <c r="AD162" s="57"/>
    </row>
    <row r="163" spans="22:30" x14ac:dyDescent="0.3">
      <c r="V163" s="167"/>
      <c r="W163" s="167"/>
      <c r="X163" s="58"/>
      <c r="Y163" s="58"/>
      <c r="Z163" s="58"/>
      <c r="AA163" s="58"/>
      <c r="AB163" s="58"/>
      <c r="AC163" s="57"/>
      <c r="AD163" s="57"/>
    </row>
    <row r="164" spans="22:30" x14ac:dyDescent="0.3">
      <c r="V164" s="167"/>
      <c r="W164" s="167"/>
      <c r="X164" s="58"/>
      <c r="Y164" s="58"/>
      <c r="Z164" s="58"/>
      <c r="AA164" s="58"/>
      <c r="AB164" s="58"/>
      <c r="AC164" s="57"/>
      <c r="AD164" s="57"/>
    </row>
    <row r="165" spans="22:30" x14ac:dyDescent="0.3">
      <c r="V165" s="167"/>
      <c r="W165" s="167"/>
      <c r="X165" s="58"/>
      <c r="Y165" s="58"/>
      <c r="Z165" s="58"/>
      <c r="AA165" s="58"/>
      <c r="AB165" s="58"/>
      <c r="AC165" s="57"/>
      <c r="AD165" s="57"/>
    </row>
    <row r="166" spans="22:30" x14ac:dyDescent="0.3">
      <c r="V166" s="167"/>
      <c r="W166" s="167"/>
      <c r="X166" s="145"/>
      <c r="Y166" s="58"/>
      <c r="Z166" s="58"/>
      <c r="AA166" s="58"/>
      <c r="AB166" s="58"/>
      <c r="AC166" s="57"/>
      <c r="AD166" s="57"/>
    </row>
    <row r="167" spans="22:30" x14ac:dyDescent="0.3">
      <c r="V167" s="167"/>
      <c r="W167" s="167"/>
      <c r="X167" s="145"/>
      <c r="Y167" s="58"/>
      <c r="Z167" s="58"/>
      <c r="AA167" s="58"/>
      <c r="AB167" s="58"/>
      <c r="AC167" s="57"/>
      <c r="AD167" s="57"/>
    </row>
    <row r="168" spans="22:30" x14ac:dyDescent="0.3">
      <c r="V168" s="167"/>
      <c r="W168" s="167"/>
      <c r="X168" s="58"/>
      <c r="Y168" s="58"/>
      <c r="Z168" s="58"/>
      <c r="AA168" s="58"/>
      <c r="AB168" s="58"/>
      <c r="AC168" s="57"/>
      <c r="AD168" s="57"/>
    </row>
    <row r="169" spans="22:30" x14ac:dyDescent="0.3">
      <c r="V169" s="167"/>
      <c r="W169" s="167"/>
      <c r="X169" s="58"/>
      <c r="Y169" s="58"/>
      <c r="Z169" s="58"/>
      <c r="AA169" s="58"/>
      <c r="AB169" s="58"/>
      <c r="AC169" s="57"/>
      <c r="AD169" s="57"/>
    </row>
    <row r="170" spans="22:30" x14ac:dyDescent="0.3">
      <c r="V170" s="167"/>
      <c r="W170" s="167"/>
      <c r="X170" s="58"/>
      <c r="Y170" s="58"/>
      <c r="Z170" s="58"/>
      <c r="AA170" s="58"/>
      <c r="AB170" s="58"/>
      <c r="AC170" s="57"/>
      <c r="AD170" s="57"/>
    </row>
    <row r="171" spans="22:30" x14ac:dyDescent="0.3">
      <c r="V171" s="167"/>
      <c r="W171" s="167"/>
      <c r="X171" s="58"/>
      <c r="Y171" s="58"/>
      <c r="Z171" s="58"/>
      <c r="AA171" s="58"/>
      <c r="AB171" s="58"/>
      <c r="AC171" s="57"/>
      <c r="AD171" s="57"/>
    </row>
    <row r="172" spans="22:30" x14ac:dyDescent="0.3">
      <c r="V172" s="167"/>
      <c r="W172" s="167"/>
      <c r="X172" s="145"/>
      <c r="Y172" s="58"/>
      <c r="Z172" s="58"/>
      <c r="AA172" s="58"/>
      <c r="AB172" s="58"/>
      <c r="AC172" s="57"/>
      <c r="AD172" s="57"/>
    </row>
    <row r="173" spans="22:30" x14ac:dyDescent="0.3">
      <c r="V173" s="167"/>
      <c r="W173" s="167"/>
      <c r="X173" s="145"/>
      <c r="Y173" s="58"/>
      <c r="Z173" s="58"/>
      <c r="AA173" s="58"/>
      <c r="AB173" s="58"/>
      <c r="AC173" s="57"/>
      <c r="AD173" s="57"/>
    </row>
    <row r="174" spans="22:30" x14ac:dyDescent="0.3">
      <c r="V174" s="167"/>
      <c r="W174" s="167"/>
      <c r="X174" s="58"/>
      <c r="Y174" s="58"/>
      <c r="Z174" s="58"/>
      <c r="AA174" s="58"/>
      <c r="AB174" s="58"/>
      <c r="AC174" s="57"/>
      <c r="AD174" s="57"/>
    </row>
    <row r="175" spans="22:30" x14ac:dyDescent="0.3">
      <c r="V175" s="167"/>
      <c r="W175" s="167"/>
      <c r="X175" s="58"/>
      <c r="Y175" s="58"/>
      <c r="Z175" s="58"/>
      <c r="AA175" s="58"/>
      <c r="AB175" s="58"/>
      <c r="AC175" s="57"/>
      <c r="AD175" s="57"/>
    </row>
    <row r="176" spans="22:30" x14ac:dyDescent="0.3">
      <c r="V176" s="167"/>
      <c r="W176" s="167"/>
      <c r="X176" s="58"/>
      <c r="Y176" s="58"/>
      <c r="Z176" s="58"/>
      <c r="AA176" s="58"/>
      <c r="AB176" s="58"/>
      <c r="AC176" s="57"/>
      <c r="AD176" s="57"/>
    </row>
    <row r="177" spans="22:30" x14ac:dyDescent="0.3">
      <c r="V177" s="167"/>
      <c r="W177" s="167"/>
      <c r="X177" s="145"/>
      <c r="Y177" s="58"/>
      <c r="Z177" s="58"/>
      <c r="AA177" s="58"/>
      <c r="AB177" s="58"/>
      <c r="AC177" s="57"/>
      <c r="AD177" s="57"/>
    </row>
    <row r="178" spans="22:30" x14ac:dyDescent="0.3">
      <c r="V178" s="167"/>
      <c r="W178" s="167"/>
      <c r="X178" s="145"/>
      <c r="Y178" s="58"/>
      <c r="Z178" s="58"/>
      <c r="AA178" s="58"/>
      <c r="AB178" s="58"/>
      <c r="AC178" s="57"/>
      <c r="AD178" s="57"/>
    </row>
    <row r="179" spans="22:30" x14ac:dyDescent="0.3">
      <c r="V179" s="167"/>
      <c r="W179" s="167"/>
      <c r="X179" s="145"/>
      <c r="Y179" s="58"/>
      <c r="Z179" s="58"/>
      <c r="AA179" s="58"/>
      <c r="AB179" s="58"/>
      <c r="AC179" s="57"/>
      <c r="AD179" s="57"/>
    </row>
    <row r="180" spans="22:30" x14ac:dyDescent="0.3">
      <c r="V180" s="167"/>
      <c r="W180" s="167"/>
      <c r="X180" s="145"/>
      <c r="Y180" s="58"/>
      <c r="Z180" s="58"/>
      <c r="AA180" s="58"/>
      <c r="AB180" s="58"/>
      <c r="AC180" s="57"/>
      <c r="AD180" s="57"/>
    </row>
    <row r="181" spans="22:30" x14ac:dyDescent="0.3">
      <c r="V181" s="167"/>
      <c r="W181" s="167"/>
      <c r="X181" s="58"/>
      <c r="Y181" s="58"/>
      <c r="Z181" s="58"/>
      <c r="AA181" s="58"/>
      <c r="AB181" s="58"/>
      <c r="AC181" s="57"/>
      <c r="AD181" s="57"/>
    </row>
    <row r="182" spans="22:30" x14ac:dyDescent="0.3">
      <c r="V182" s="167"/>
      <c r="W182" s="167"/>
      <c r="X182" s="58"/>
      <c r="Y182" s="58"/>
      <c r="Z182" s="58"/>
      <c r="AA182" s="58"/>
      <c r="AB182" s="58"/>
      <c r="AC182" s="57"/>
      <c r="AD182" s="57"/>
    </row>
    <row r="183" spans="22:30" x14ac:dyDescent="0.3">
      <c r="V183" s="167"/>
      <c r="W183" s="167"/>
      <c r="X183" s="58"/>
      <c r="Y183" s="58"/>
      <c r="Z183" s="58"/>
      <c r="AA183" s="58"/>
      <c r="AB183" s="58"/>
      <c r="AC183" s="57"/>
      <c r="AD183" s="57"/>
    </row>
    <row r="184" spans="22:30" x14ac:dyDescent="0.3">
      <c r="V184" s="167"/>
      <c r="W184" s="167"/>
      <c r="X184" s="58"/>
      <c r="Y184" s="58"/>
      <c r="Z184" s="58"/>
      <c r="AA184" s="58"/>
      <c r="AB184" s="58"/>
      <c r="AC184" s="57"/>
      <c r="AD184" s="57"/>
    </row>
    <row r="185" spans="22:30" x14ac:dyDescent="0.3">
      <c r="V185" s="167"/>
      <c r="W185" s="167"/>
      <c r="X185" s="58"/>
      <c r="Y185" s="58"/>
      <c r="Z185" s="58"/>
      <c r="AA185" s="58"/>
      <c r="AB185" s="58"/>
      <c r="AC185" s="57"/>
      <c r="AD185" s="57"/>
    </row>
    <row r="186" spans="22:30" x14ac:dyDescent="0.3">
      <c r="V186" s="167"/>
      <c r="W186" s="167"/>
      <c r="X186" s="58"/>
      <c r="Y186" s="58"/>
      <c r="Z186" s="58"/>
      <c r="AA186" s="58"/>
      <c r="AB186" s="58"/>
      <c r="AC186" s="57"/>
      <c r="AD186" s="57"/>
    </row>
    <row r="187" spans="22:30" x14ac:dyDescent="0.3">
      <c r="V187" s="167"/>
      <c r="W187" s="167"/>
      <c r="X187" s="58"/>
      <c r="Y187" s="58"/>
      <c r="Z187" s="58"/>
      <c r="AA187" s="58"/>
      <c r="AB187" s="58"/>
      <c r="AC187" s="57"/>
      <c r="AD187" s="57"/>
    </row>
    <row r="188" spans="22:30" x14ac:dyDescent="0.3">
      <c r="V188" s="167"/>
      <c r="W188" s="167"/>
      <c r="X188" s="58"/>
      <c r="Y188" s="58"/>
      <c r="Z188" s="58"/>
      <c r="AA188" s="58"/>
      <c r="AB188" s="58"/>
      <c r="AC188" s="57"/>
      <c r="AD188" s="57"/>
    </row>
    <row r="189" spans="22:30" x14ac:dyDescent="0.3">
      <c r="V189" s="167"/>
      <c r="W189" s="167"/>
      <c r="X189" s="58"/>
      <c r="Y189" s="58"/>
      <c r="Z189" s="58"/>
      <c r="AA189" s="58"/>
      <c r="AB189" s="58"/>
      <c r="AC189" s="57"/>
      <c r="AD189" s="57"/>
    </row>
    <row r="190" spans="22:30" x14ac:dyDescent="0.3">
      <c r="V190" s="167"/>
      <c r="W190" s="167"/>
      <c r="X190" s="58"/>
      <c r="Y190" s="58"/>
      <c r="Z190" s="58"/>
      <c r="AA190" s="58"/>
      <c r="AB190" s="58"/>
      <c r="AC190" s="57"/>
      <c r="AD190" s="57"/>
    </row>
    <row r="191" spans="22:30" x14ac:dyDescent="0.3">
      <c r="V191" s="167"/>
      <c r="W191" s="167"/>
      <c r="X191" s="145"/>
      <c r="Y191" s="58"/>
      <c r="Z191" s="58"/>
      <c r="AA191" s="58"/>
      <c r="AB191" s="58"/>
      <c r="AC191" s="57"/>
      <c r="AD191" s="57"/>
    </row>
    <row r="192" spans="22:30" x14ac:dyDescent="0.3">
      <c r="V192" s="167"/>
      <c r="W192" s="167"/>
      <c r="X192" s="145"/>
      <c r="Y192" s="58"/>
      <c r="Z192" s="58"/>
      <c r="AA192" s="58"/>
      <c r="AB192" s="58"/>
      <c r="AC192" s="57"/>
      <c r="AD192" s="57"/>
    </row>
    <row r="193" spans="22:30" x14ac:dyDescent="0.3">
      <c r="V193" s="167"/>
      <c r="W193" s="167"/>
      <c r="X193" s="58"/>
      <c r="Y193" s="58"/>
      <c r="Z193" s="58"/>
      <c r="AA193" s="58"/>
      <c r="AB193" s="58"/>
      <c r="AC193" s="57"/>
      <c r="AD193" s="57"/>
    </row>
    <row r="194" spans="22:30" x14ac:dyDescent="0.3">
      <c r="V194" s="167"/>
      <c r="W194" s="167"/>
      <c r="X194" s="58"/>
      <c r="Y194" s="58"/>
      <c r="Z194" s="58"/>
      <c r="AA194" s="58"/>
      <c r="AB194" s="58"/>
      <c r="AC194" s="57"/>
      <c r="AD194" s="57"/>
    </row>
    <row r="195" spans="22:30" x14ac:dyDescent="0.3">
      <c r="V195" s="167"/>
      <c r="W195" s="167"/>
      <c r="X195" s="58"/>
      <c r="Y195" s="58"/>
      <c r="Z195" s="58"/>
      <c r="AA195" s="58"/>
      <c r="AB195" s="58"/>
      <c r="AC195" s="57"/>
      <c r="AD195" s="57"/>
    </row>
    <row r="196" spans="22:30" x14ac:dyDescent="0.3">
      <c r="V196" s="167"/>
      <c r="W196" s="167"/>
      <c r="X196" s="58"/>
      <c r="Y196" s="58"/>
      <c r="Z196" s="58"/>
      <c r="AA196" s="58"/>
      <c r="AB196" s="58"/>
      <c r="AC196" s="57"/>
      <c r="AD196" s="57"/>
    </row>
    <row r="197" spans="22:30" x14ac:dyDescent="0.3">
      <c r="V197" s="167"/>
      <c r="W197" s="167"/>
      <c r="X197" s="58"/>
      <c r="Y197" s="58"/>
      <c r="Z197" s="58"/>
      <c r="AA197" s="58"/>
      <c r="AB197" s="58"/>
      <c r="AC197" s="57"/>
      <c r="AD197" s="57"/>
    </row>
    <row r="198" spans="22:30" x14ac:dyDescent="0.3">
      <c r="V198" s="167"/>
      <c r="W198" s="167"/>
      <c r="X198" s="58"/>
      <c r="Y198" s="58"/>
      <c r="Z198" s="58"/>
      <c r="AA198" s="58"/>
      <c r="AB198" s="58"/>
      <c r="AC198" s="57"/>
      <c r="AD198" s="57"/>
    </row>
    <row r="199" spans="22:30" x14ac:dyDescent="0.3">
      <c r="V199" s="167"/>
      <c r="W199" s="167"/>
      <c r="X199" s="58"/>
      <c r="Y199" s="58"/>
      <c r="Z199" s="58"/>
      <c r="AA199" s="58"/>
      <c r="AB199" s="58"/>
      <c r="AC199" s="57"/>
      <c r="AD199" s="57"/>
    </row>
    <row r="200" spans="22:30" x14ac:dyDescent="0.3">
      <c r="V200" s="167"/>
      <c r="W200" s="167"/>
      <c r="X200" s="58"/>
      <c r="Y200" s="58"/>
      <c r="Z200" s="58"/>
      <c r="AA200" s="58"/>
      <c r="AB200" s="58"/>
      <c r="AC200" s="57"/>
      <c r="AD200" s="57"/>
    </row>
    <row r="201" spans="22:30" x14ac:dyDescent="0.3">
      <c r="V201" s="167"/>
      <c r="W201" s="167"/>
      <c r="X201" s="58"/>
      <c r="Y201" s="58"/>
      <c r="Z201" s="58"/>
      <c r="AA201" s="58"/>
      <c r="AB201" s="58"/>
      <c r="AC201" s="57"/>
      <c r="AD201" s="57"/>
    </row>
    <row r="202" spans="22:30" x14ac:dyDescent="0.3">
      <c r="V202" s="167"/>
      <c r="W202" s="167"/>
      <c r="X202" s="58"/>
      <c r="Y202" s="58"/>
      <c r="Z202" s="58"/>
      <c r="AA202" s="58"/>
      <c r="AB202" s="58"/>
      <c r="AC202" s="57"/>
      <c r="AD202" s="57"/>
    </row>
    <row r="203" spans="22:30" x14ac:dyDescent="0.3">
      <c r="V203" s="167"/>
      <c r="W203" s="167"/>
      <c r="X203" s="58"/>
      <c r="Y203" s="58"/>
      <c r="Z203" s="58"/>
      <c r="AA203" s="58"/>
      <c r="AB203" s="58"/>
      <c r="AC203" s="57"/>
      <c r="AD203" s="57"/>
    </row>
    <row r="204" spans="22:30" x14ac:dyDescent="0.3">
      <c r="V204" s="167"/>
      <c r="W204" s="167"/>
      <c r="X204" s="58"/>
      <c r="Y204" s="58"/>
      <c r="Z204" s="58"/>
      <c r="AA204" s="58"/>
      <c r="AB204" s="58"/>
      <c r="AC204" s="57"/>
      <c r="AD204" s="57"/>
    </row>
    <row r="205" spans="22:30" x14ac:dyDescent="0.3">
      <c r="V205" s="167"/>
      <c r="W205" s="167"/>
      <c r="X205" s="58"/>
      <c r="Y205" s="58"/>
      <c r="Z205" s="58"/>
      <c r="AA205" s="58"/>
      <c r="AB205" s="58"/>
      <c r="AC205" s="57"/>
      <c r="AD205" s="57"/>
    </row>
    <row r="206" spans="22:30" x14ac:dyDescent="0.3">
      <c r="V206" s="167"/>
      <c r="W206" s="167"/>
      <c r="X206" s="58"/>
      <c r="Y206" s="58"/>
      <c r="Z206" s="58"/>
      <c r="AA206" s="58"/>
      <c r="AB206" s="58"/>
      <c r="AC206" s="57"/>
      <c r="AD206" s="57"/>
    </row>
    <row r="207" spans="22:30" x14ac:dyDescent="0.3">
      <c r="V207" s="167"/>
      <c r="W207" s="167"/>
      <c r="X207" s="58"/>
      <c r="Y207" s="58"/>
      <c r="Z207" s="58"/>
      <c r="AA207" s="58"/>
      <c r="AB207" s="58"/>
      <c r="AC207" s="57"/>
      <c r="AD207" s="57"/>
    </row>
    <row r="208" spans="22:30" x14ac:dyDescent="0.3">
      <c r="V208" s="167"/>
      <c r="W208" s="167"/>
      <c r="X208" s="58"/>
      <c r="Y208" s="58"/>
      <c r="Z208" s="58"/>
      <c r="AA208" s="58"/>
      <c r="AB208" s="58"/>
      <c r="AC208" s="57"/>
      <c r="AD208" s="57"/>
    </row>
    <row r="209" spans="22:30" x14ac:dyDescent="0.3">
      <c r="V209" s="167"/>
      <c r="W209" s="167"/>
      <c r="X209" s="145"/>
      <c r="Y209" s="58"/>
      <c r="Z209" s="58"/>
      <c r="AA209" s="58"/>
      <c r="AB209" s="58"/>
      <c r="AC209" s="57"/>
      <c r="AD209" s="57"/>
    </row>
    <row r="210" spans="22:30" x14ac:dyDescent="0.3">
      <c r="V210" s="167"/>
      <c r="W210" s="167"/>
      <c r="X210" s="145"/>
      <c r="Y210" s="58"/>
      <c r="Z210" s="58"/>
      <c r="AA210" s="58"/>
      <c r="AB210" s="58"/>
      <c r="AC210" s="57"/>
      <c r="AD210" s="57"/>
    </row>
    <row r="211" spans="22:30" x14ac:dyDescent="0.3">
      <c r="V211" s="167"/>
      <c r="W211" s="167"/>
      <c r="X211" s="58"/>
      <c r="Y211" s="58"/>
      <c r="Z211" s="58"/>
      <c r="AA211" s="58"/>
      <c r="AB211" s="58"/>
      <c r="AC211" s="57"/>
      <c r="AD211" s="57"/>
    </row>
    <row r="212" spans="22:30" x14ac:dyDescent="0.3">
      <c r="V212" s="167"/>
      <c r="W212" s="167"/>
      <c r="X212" s="145"/>
      <c r="Y212" s="58"/>
      <c r="Z212" s="58"/>
      <c r="AA212" s="58"/>
      <c r="AB212" s="58"/>
      <c r="AC212" s="57"/>
      <c r="AD212" s="57"/>
    </row>
    <row r="213" spans="22:30" x14ac:dyDescent="0.3">
      <c r="V213" s="167"/>
      <c r="W213" s="167"/>
      <c r="X213" s="145"/>
      <c r="Y213" s="58"/>
      <c r="Z213" s="58"/>
      <c r="AA213" s="58"/>
      <c r="AB213" s="58"/>
      <c r="AC213" s="57"/>
      <c r="AD213" s="57"/>
    </row>
    <row r="214" spans="22:30" x14ac:dyDescent="0.3">
      <c r="V214" s="167"/>
      <c r="W214" s="167"/>
      <c r="X214" s="145"/>
      <c r="Y214" s="58"/>
      <c r="Z214" s="58"/>
      <c r="AA214" s="58"/>
      <c r="AB214" s="58"/>
      <c r="AC214" s="57"/>
      <c r="AD214" s="57"/>
    </row>
    <row r="215" spans="22:30" x14ac:dyDescent="0.3">
      <c r="V215" s="167"/>
      <c r="W215" s="167"/>
      <c r="X215" s="145"/>
      <c r="Y215" s="58"/>
      <c r="Z215" s="58"/>
      <c r="AA215" s="58"/>
      <c r="AB215" s="58"/>
      <c r="AC215" s="57"/>
      <c r="AD215" s="57"/>
    </row>
    <row r="216" spans="22:30" x14ac:dyDescent="0.3">
      <c r="V216" s="167"/>
      <c r="W216" s="167"/>
      <c r="X216" s="58"/>
      <c r="Y216" s="58"/>
      <c r="Z216" s="58"/>
      <c r="AA216" s="58"/>
      <c r="AB216" s="58"/>
      <c r="AC216" s="57"/>
      <c r="AD216" s="57"/>
    </row>
    <row r="217" spans="22:30" x14ac:dyDescent="0.3">
      <c r="V217" s="167"/>
      <c r="W217" s="167"/>
      <c r="X217" s="145"/>
      <c r="Y217" s="58"/>
      <c r="Z217" s="58"/>
      <c r="AA217" s="58"/>
      <c r="AB217" s="58"/>
      <c r="AC217" s="57"/>
      <c r="AD217" s="57"/>
    </row>
    <row r="218" spans="22:30" x14ac:dyDescent="0.3">
      <c r="V218" s="167"/>
      <c r="W218" s="167"/>
      <c r="X218" s="145"/>
      <c r="Y218" s="58"/>
      <c r="Z218" s="58"/>
      <c r="AA218" s="58"/>
      <c r="AB218" s="58"/>
      <c r="AC218" s="57"/>
      <c r="AD218" s="57"/>
    </row>
    <row r="219" spans="22:30" x14ac:dyDescent="0.3">
      <c r="V219" s="167"/>
      <c r="W219" s="167"/>
      <c r="X219" s="58"/>
      <c r="Y219" s="58"/>
      <c r="Z219" s="58"/>
      <c r="AA219" s="58"/>
      <c r="AB219" s="58"/>
      <c r="AC219" s="57"/>
      <c r="AD219" s="57"/>
    </row>
    <row r="220" spans="22:30" x14ac:dyDescent="0.3">
      <c r="V220" s="167"/>
      <c r="W220" s="167"/>
      <c r="X220" s="145"/>
      <c r="Y220" s="58"/>
      <c r="Z220" s="58"/>
      <c r="AA220" s="58"/>
      <c r="AB220" s="58"/>
      <c r="AC220" s="57"/>
      <c r="AD220" s="57"/>
    </row>
    <row r="221" spans="22:30" x14ac:dyDescent="0.3">
      <c r="V221" s="167"/>
      <c r="W221" s="167"/>
      <c r="X221" s="145"/>
      <c r="Y221" s="58"/>
      <c r="Z221" s="58"/>
      <c r="AA221" s="58"/>
      <c r="AB221" s="58"/>
      <c r="AC221" s="57"/>
      <c r="AD221" s="57"/>
    </row>
    <row r="222" spans="22:30" x14ac:dyDescent="0.3">
      <c r="V222" s="167"/>
      <c r="W222" s="167"/>
      <c r="X222" s="58"/>
      <c r="Y222" s="58"/>
      <c r="Z222" s="58"/>
      <c r="AA222" s="58"/>
      <c r="AB222" s="58"/>
      <c r="AC222" s="57"/>
      <c r="AD222" s="57"/>
    </row>
    <row r="223" spans="22:30" x14ac:dyDescent="0.3">
      <c r="V223" s="167"/>
      <c r="W223" s="112"/>
      <c r="X223" s="58"/>
      <c r="Y223" s="58"/>
      <c r="Z223" s="58"/>
      <c r="AA223" s="58"/>
      <c r="AB223" s="58"/>
      <c r="AC223" s="57"/>
      <c r="AD223" s="57"/>
    </row>
    <row r="224" spans="22:30" x14ac:dyDescent="0.3">
      <c r="V224" s="167"/>
      <c r="W224" s="167"/>
      <c r="X224" s="145"/>
      <c r="Y224" s="58"/>
      <c r="Z224" s="58"/>
      <c r="AA224" s="58"/>
      <c r="AB224" s="58"/>
      <c r="AC224" s="57"/>
      <c r="AD224" s="57"/>
    </row>
    <row r="225" spans="22:30" x14ac:dyDescent="0.3">
      <c r="V225" s="167"/>
      <c r="W225" s="167"/>
      <c r="X225" s="145"/>
      <c r="Y225" s="58"/>
      <c r="Z225" s="58"/>
      <c r="AA225" s="58"/>
      <c r="AB225" s="58"/>
      <c r="AC225" s="57"/>
      <c r="AD225" s="57"/>
    </row>
    <row r="226" spans="22:30" x14ac:dyDescent="0.3">
      <c r="V226" s="167"/>
      <c r="W226" s="167"/>
      <c r="X226" s="145"/>
      <c r="Y226" s="58"/>
      <c r="Z226" s="58"/>
      <c r="AA226" s="58"/>
      <c r="AB226" s="58"/>
      <c r="AC226" s="57"/>
      <c r="AD226" s="57"/>
    </row>
    <row r="227" spans="22:30" x14ac:dyDescent="0.3">
      <c r="V227" s="167"/>
      <c r="W227" s="167"/>
      <c r="X227" s="145"/>
      <c r="Y227" s="58"/>
      <c r="Z227" s="58"/>
      <c r="AA227" s="58"/>
      <c r="AB227" s="58"/>
      <c r="AC227" s="57"/>
      <c r="AD227" s="57"/>
    </row>
    <row r="228" spans="22:30" x14ac:dyDescent="0.3">
      <c r="V228" s="167"/>
      <c r="W228" s="167"/>
      <c r="X228" s="58"/>
      <c r="Y228" s="58"/>
      <c r="Z228" s="58"/>
      <c r="AA228" s="58"/>
      <c r="AB228" s="58"/>
      <c r="AC228" s="57"/>
      <c r="AD228" s="57"/>
    </row>
    <row r="229" spans="22:30" x14ac:dyDescent="0.3">
      <c r="V229" s="167"/>
      <c r="W229" s="167"/>
      <c r="X229" s="58"/>
      <c r="Y229" s="58"/>
      <c r="Z229" s="58"/>
      <c r="AA229" s="58"/>
      <c r="AB229" s="58"/>
      <c r="AC229" s="57"/>
      <c r="AD229" s="57"/>
    </row>
    <row r="230" spans="22:30" x14ac:dyDescent="0.3">
      <c r="V230" s="167"/>
      <c r="W230" s="167"/>
      <c r="X230" s="58"/>
      <c r="Y230" s="58"/>
      <c r="Z230" s="58"/>
      <c r="AA230" s="58"/>
      <c r="AB230" s="58"/>
      <c r="AC230" s="57"/>
      <c r="AD230" s="57"/>
    </row>
    <row r="231" spans="22:30" x14ac:dyDescent="0.3">
      <c r="V231" s="167"/>
      <c r="W231" s="167"/>
      <c r="X231" s="58"/>
      <c r="Y231" s="58"/>
      <c r="Z231" s="58"/>
      <c r="AA231" s="58"/>
      <c r="AB231" s="58"/>
      <c r="AC231" s="57"/>
      <c r="AD231" s="57"/>
    </row>
    <row r="232" spans="22:30" x14ac:dyDescent="0.3">
      <c r="V232" s="167"/>
      <c r="W232" s="167"/>
      <c r="X232" s="145"/>
      <c r="Y232" s="58"/>
      <c r="Z232" s="58"/>
      <c r="AA232" s="58"/>
      <c r="AB232" s="58"/>
      <c r="AC232" s="57"/>
      <c r="AD232" s="57"/>
    </row>
    <row r="233" spans="22:30" x14ac:dyDescent="0.3">
      <c r="V233" s="167"/>
      <c r="W233" s="167"/>
      <c r="X233" s="145"/>
      <c r="Y233" s="58"/>
      <c r="Z233" s="58"/>
      <c r="AA233" s="58"/>
      <c r="AB233" s="58"/>
      <c r="AC233" s="57"/>
      <c r="AD233" s="57"/>
    </row>
    <row r="234" spans="22:30" x14ac:dyDescent="0.3">
      <c r="V234" s="167"/>
      <c r="W234" s="167"/>
      <c r="X234" s="58"/>
      <c r="Y234" s="58"/>
      <c r="Z234" s="58"/>
      <c r="AA234" s="58"/>
      <c r="AB234" s="58"/>
      <c r="AC234" s="57"/>
      <c r="AD234" s="57"/>
    </row>
    <row r="235" spans="22:30" x14ac:dyDescent="0.3">
      <c r="V235" s="167"/>
      <c r="W235" s="167"/>
      <c r="X235" s="58"/>
      <c r="Y235" s="58"/>
      <c r="Z235" s="58"/>
      <c r="AA235" s="58"/>
      <c r="AB235" s="58"/>
      <c r="AC235" s="57"/>
      <c r="AD235" s="57"/>
    </row>
    <row r="236" spans="22:30" x14ac:dyDescent="0.3">
      <c r="V236" s="167"/>
      <c r="W236" s="167"/>
      <c r="X236" s="145"/>
      <c r="Y236" s="58"/>
      <c r="Z236" s="58"/>
      <c r="AA236" s="58"/>
      <c r="AB236" s="58"/>
      <c r="AC236" s="57"/>
      <c r="AD236" s="57"/>
    </row>
    <row r="237" spans="22:30" x14ac:dyDescent="0.3">
      <c r="V237" s="167"/>
      <c r="W237" s="167"/>
      <c r="X237" s="145"/>
      <c r="Y237" s="58"/>
      <c r="Z237" s="58"/>
      <c r="AA237" s="58"/>
      <c r="AB237" s="58"/>
      <c r="AC237" s="57"/>
      <c r="AD237" s="57"/>
    </row>
    <row r="238" spans="22:30" x14ac:dyDescent="0.3">
      <c r="V238" s="167"/>
      <c r="W238" s="167"/>
      <c r="X238" s="58"/>
      <c r="Y238" s="58"/>
      <c r="Z238" s="58"/>
      <c r="AA238" s="58"/>
      <c r="AB238" s="58"/>
      <c r="AC238" s="57"/>
      <c r="AD238" s="57"/>
    </row>
    <row r="239" spans="22:30" x14ac:dyDescent="0.3">
      <c r="V239" s="167"/>
      <c r="W239" s="167"/>
      <c r="X239" s="58"/>
      <c r="Y239" s="58"/>
      <c r="Z239" s="58"/>
      <c r="AA239" s="58"/>
      <c r="AB239" s="58"/>
      <c r="AC239" s="57"/>
      <c r="AD239" s="57"/>
    </row>
    <row r="240" spans="22:30" x14ac:dyDescent="0.3">
      <c r="V240" s="167"/>
      <c r="W240" s="167"/>
      <c r="X240" s="58"/>
      <c r="Y240" s="58"/>
      <c r="Z240" s="58"/>
      <c r="AA240" s="58"/>
      <c r="AB240" s="58"/>
      <c r="AC240" s="57"/>
      <c r="AD240" s="57"/>
    </row>
    <row r="241" spans="22:30" x14ac:dyDescent="0.3">
      <c r="V241" s="167"/>
      <c r="W241" s="167"/>
      <c r="X241" s="145"/>
      <c r="Y241" s="58"/>
      <c r="Z241" s="58"/>
      <c r="AA241" s="58"/>
      <c r="AB241" s="58"/>
      <c r="AC241" s="57"/>
      <c r="AD241" s="57"/>
    </row>
    <row r="242" spans="22:30" x14ac:dyDescent="0.3">
      <c r="V242" s="167"/>
      <c r="W242" s="167"/>
      <c r="X242" s="145"/>
      <c r="Y242" s="58"/>
      <c r="Z242" s="58"/>
      <c r="AA242" s="58"/>
      <c r="AB242" s="58"/>
      <c r="AC242" s="57"/>
      <c r="AD242" s="57"/>
    </row>
    <row r="243" spans="22:30" x14ac:dyDescent="0.3">
      <c r="V243" s="167"/>
      <c r="W243" s="167"/>
      <c r="X243" s="58"/>
      <c r="Y243" s="58"/>
      <c r="Z243" s="58"/>
      <c r="AA243" s="58"/>
      <c r="AB243" s="58"/>
      <c r="AC243" s="57"/>
      <c r="AD243" s="57"/>
    </row>
    <row r="244" spans="22:30" x14ac:dyDescent="0.3">
      <c r="V244" s="167"/>
      <c r="W244" s="167"/>
      <c r="X244" s="58"/>
      <c r="Y244" s="58"/>
      <c r="Z244" s="58"/>
      <c r="AA244" s="58"/>
      <c r="AB244" s="58"/>
      <c r="AC244" s="57"/>
      <c r="AD244" s="57"/>
    </row>
    <row r="245" spans="22:30" x14ac:dyDescent="0.3">
      <c r="V245" s="167"/>
      <c r="W245" s="112"/>
      <c r="X245" s="58"/>
      <c r="Y245" s="58"/>
      <c r="Z245" s="58"/>
      <c r="AA245" s="58"/>
      <c r="AB245" s="58"/>
      <c r="AC245" s="57"/>
      <c r="AD245" s="57"/>
    </row>
    <row r="246" spans="22:30" x14ac:dyDescent="0.3">
      <c r="V246" s="167"/>
      <c r="W246" s="167"/>
      <c r="X246" s="58"/>
      <c r="Y246" s="58"/>
      <c r="Z246" s="58"/>
      <c r="AA246" s="58"/>
      <c r="AB246" s="58"/>
      <c r="AC246" s="57"/>
      <c r="AD246" s="57"/>
    </row>
    <row r="247" spans="22:30" x14ac:dyDescent="0.3">
      <c r="V247" s="167"/>
      <c r="W247" s="167"/>
      <c r="X247" s="58"/>
      <c r="Y247" s="58"/>
      <c r="Z247" s="58"/>
      <c r="AA247" s="58"/>
      <c r="AB247" s="58"/>
      <c r="AC247" s="57"/>
      <c r="AD247" s="57"/>
    </row>
    <row r="248" spans="22:30" x14ac:dyDescent="0.3">
      <c r="V248" s="167"/>
      <c r="W248" s="167"/>
      <c r="X248" s="58"/>
      <c r="Y248" s="58"/>
      <c r="Z248" s="58"/>
      <c r="AA248" s="58"/>
      <c r="AB248" s="58"/>
      <c r="AC248" s="57"/>
      <c r="AD248" s="57"/>
    </row>
    <row r="249" spans="22:30" x14ac:dyDescent="0.3">
      <c r="V249" s="167"/>
      <c r="W249" s="167"/>
      <c r="X249" s="58"/>
      <c r="Y249" s="58"/>
      <c r="Z249" s="58"/>
      <c r="AA249" s="58"/>
      <c r="AB249" s="58"/>
      <c r="AC249" s="57"/>
      <c r="AD249" s="57"/>
    </row>
    <row r="250" spans="22:30" x14ac:dyDescent="0.3">
      <c r="V250" s="167"/>
      <c r="W250" s="167"/>
      <c r="X250" s="145"/>
      <c r="Y250" s="58"/>
      <c r="Z250" s="58"/>
      <c r="AA250" s="58"/>
      <c r="AB250" s="58"/>
      <c r="AC250" s="57"/>
      <c r="AD250" s="57"/>
    </row>
    <row r="251" spans="22:30" x14ac:dyDescent="0.3">
      <c r="V251" s="167"/>
      <c r="W251" s="167"/>
      <c r="X251" s="145"/>
      <c r="Y251" s="58"/>
      <c r="Z251" s="58"/>
      <c r="AA251" s="58"/>
      <c r="AB251" s="58"/>
      <c r="AC251" s="57"/>
      <c r="AD251" s="57"/>
    </row>
    <row r="252" spans="22:30" x14ac:dyDescent="0.3">
      <c r="V252" s="167"/>
      <c r="W252" s="167"/>
      <c r="X252" s="58"/>
      <c r="Y252" s="58"/>
      <c r="Z252" s="58"/>
      <c r="AA252" s="58"/>
      <c r="AB252" s="58"/>
      <c r="AC252" s="57"/>
      <c r="AD252" s="57"/>
    </row>
    <row r="253" spans="22:30" x14ac:dyDescent="0.3">
      <c r="V253" s="167"/>
      <c r="W253" s="167"/>
      <c r="X253" s="58"/>
      <c r="Y253" s="58"/>
      <c r="Z253" s="58"/>
      <c r="AA253" s="58"/>
      <c r="AB253" s="58"/>
      <c r="AC253" s="57"/>
      <c r="AD253" s="57"/>
    </row>
    <row r="254" spans="22:30" x14ac:dyDescent="0.3">
      <c r="V254" s="167"/>
      <c r="W254" s="167"/>
      <c r="X254" s="58"/>
      <c r="Y254" s="58"/>
      <c r="Z254" s="58"/>
      <c r="AA254" s="58"/>
      <c r="AB254" s="58"/>
      <c r="AC254" s="57"/>
      <c r="AD254" s="57"/>
    </row>
    <row r="255" spans="22:30" x14ac:dyDescent="0.3">
      <c r="V255" s="167"/>
      <c r="W255" s="167"/>
      <c r="X255" s="145"/>
      <c r="Y255" s="58"/>
      <c r="Z255" s="58"/>
      <c r="AA255" s="58"/>
      <c r="AB255" s="58"/>
      <c r="AC255" s="57"/>
      <c r="AD255" s="57"/>
    </row>
    <row r="256" spans="22:30" x14ac:dyDescent="0.3">
      <c r="V256" s="167"/>
      <c r="W256" s="167"/>
      <c r="X256" s="145"/>
      <c r="Y256" s="58"/>
      <c r="Z256" s="58"/>
      <c r="AA256" s="58"/>
      <c r="AB256" s="58"/>
      <c r="AC256" s="57"/>
      <c r="AD256" s="57"/>
    </row>
    <row r="257" spans="22:30" x14ac:dyDescent="0.3">
      <c r="V257" s="167"/>
      <c r="W257" s="167"/>
      <c r="X257" s="58"/>
      <c r="Y257" s="58"/>
      <c r="Z257" s="58"/>
      <c r="AA257" s="58"/>
      <c r="AB257" s="58"/>
      <c r="AC257" s="57"/>
      <c r="AD257" s="57"/>
    </row>
    <row r="258" spans="22:30" x14ac:dyDescent="0.3">
      <c r="V258" s="167"/>
      <c r="W258" s="167"/>
      <c r="X258" s="58"/>
      <c r="Y258" s="58"/>
      <c r="Z258" s="58"/>
      <c r="AA258" s="58"/>
      <c r="AB258" s="58"/>
      <c r="AC258" s="57"/>
      <c r="AD258" s="57"/>
    </row>
    <row r="259" spans="22:30" x14ac:dyDescent="0.3">
      <c r="V259" s="167"/>
      <c r="W259" s="167"/>
      <c r="X259" s="58"/>
      <c r="Y259" s="58"/>
      <c r="Z259" s="58"/>
      <c r="AA259" s="58"/>
      <c r="AB259" s="58"/>
      <c r="AC259" s="57"/>
      <c r="AD259" s="57"/>
    </row>
    <row r="260" spans="22:30" x14ac:dyDescent="0.3">
      <c r="V260" s="167"/>
      <c r="W260" s="167"/>
      <c r="X260" s="58"/>
      <c r="Y260" s="58"/>
      <c r="Z260" s="58"/>
      <c r="AA260" s="58"/>
      <c r="AB260" s="58"/>
      <c r="AC260" s="57"/>
      <c r="AD260" s="57"/>
    </row>
    <row r="261" spans="22:30" x14ac:dyDescent="0.3">
      <c r="V261" s="167"/>
      <c r="W261" s="167"/>
      <c r="X261" s="58"/>
      <c r="Y261" s="58"/>
      <c r="Z261" s="58"/>
      <c r="AA261" s="58"/>
      <c r="AB261" s="58"/>
      <c r="AC261" s="57"/>
      <c r="AD261" s="57"/>
    </row>
    <row r="262" spans="22:30" x14ac:dyDescent="0.3">
      <c r="V262" s="167"/>
      <c r="W262" s="167"/>
      <c r="X262" s="145"/>
      <c r="Y262" s="58"/>
      <c r="Z262" s="58"/>
      <c r="AA262" s="58"/>
      <c r="AB262" s="58"/>
      <c r="AC262" s="57"/>
      <c r="AD262" s="57"/>
    </row>
    <row r="263" spans="22:30" x14ac:dyDescent="0.3">
      <c r="V263" s="167"/>
      <c r="W263" s="167"/>
      <c r="X263" s="145"/>
      <c r="Y263" s="58"/>
      <c r="Z263" s="58"/>
      <c r="AA263" s="58"/>
      <c r="AB263" s="58"/>
      <c r="AC263" s="57"/>
      <c r="AD263" s="57"/>
    </row>
    <row r="264" spans="22:30" x14ac:dyDescent="0.3">
      <c r="V264" s="167"/>
      <c r="W264" s="167"/>
      <c r="X264" s="58"/>
      <c r="Y264" s="58"/>
      <c r="Z264" s="58"/>
      <c r="AA264" s="58"/>
      <c r="AB264" s="58"/>
      <c r="AC264" s="57"/>
      <c r="AD264" s="57"/>
    </row>
    <row r="265" spans="22:30" x14ac:dyDescent="0.3">
      <c r="V265" s="167"/>
      <c r="W265" s="167"/>
      <c r="X265" s="145"/>
      <c r="Y265" s="58"/>
      <c r="Z265" s="58"/>
      <c r="AA265" s="58"/>
      <c r="AB265" s="58"/>
      <c r="AC265" s="57"/>
      <c r="AD265" s="57"/>
    </row>
    <row r="266" spans="22:30" x14ac:dyDescent="0.3">
      <c r="V266" s="167"/>
      <c r="W266" s="167"/>
      <c r="X266" s="145"/>
      <c r="Y266" s="58"/>
      <c r="Z266" s="58"/>
      <c r="AA266" s="58"/>
      <c r="AB266" s="58"/>
      <c r="AC266" s="57"/>
      <c r="AD266" s="57"/>
    </row>
    <row r="267" spans="22:30" x14ac:dyDescent="0.3">
      <c r="V267" s="167"/>
      <c r="W267" s="167"/>
      <c r="X267" s="58"/>
      <c r="Y267" s="58"/>
      <c r="Z267" s="58"/>
      <c r="AA267" s="58"/>
      <c r="AB267" s="58"/>
      <c r="AC267" s="57"/>
      <c r="AD267" s="57"/>
    </row>
    <row r="268" spans="22:30" x14ac:dyDescent="0.3">
      <c r="V268" s="167"/>
      <c r="W268" s="167"/>
      <c r="X268" s="58"/>
      <c r="Y268" s="58"/>
      <c r="Z268" s="58"/>
      <c r="AA268" s="58"/>
      <c r="AB268" s="58"/>
      <c r="AC268" s="57"/>
      <c r="AD268" s="57"/>
    </row>
    <row r="269" spans="22:30" x14ac:dyDescent="0.3">
      <c r="V269" s="167"/>
      <c r="W269" s="167"/>
      <c r="X269" s="58"/>
      <c r="Y269" s="58"/>
      <c r="Z269" s="58"/>
      <c r="AA269" s="58"/>
      <c r="AB269" s="58"/>
      <c r="AC269" s="57"/>
      <c r="AD269" s="57"/>
    </row>
    <row r="270" spans="22:30" x14ac:dyDescent="0.3">
      <c r="V270" s="145"/>
      <c r="W270" s="145"/>
      <c r="X270" s="145"/>
      <c r="Y270" s="145"/>
      <c r="Z270" s="145"/>
      <c r="AA270" s="145"/>
      <c r="AB270" s="145"/>
      <c r="AC270" s="57"/>
      <c r="AD270" s="57"/>
    </row>
  </sheetData>
  <mergeCells count="145">
    <mergeCell ref="W33:W34"/>
    <mergeCell ref="V65:V69"/>
    <mergeCell ref="AN1:AT1"/>
    <mergeCell ref="A1:F1"/>
    <mergeCell ref="H1:K1"/>
    <mergeCell ref="AG1:AL1"/>
    <mergeCell ref="Q1:T1"/>
    <mergeCell ref="M1:O1"/>
    <mergeCell ref="V84:V103"/>
    <mergeCell ref="W84:W89"/>
    <mergeCell ref="X86:X87"/>
    <mergeCell ref="W90:W94"/>
    <mergeCell ref="W95:W103"/>
    <mergeCell ref="X98:X99"/>
    <mergeCell ref="W65:W66"/>
    <mergeCell ref="X65:X66"/>
    <mergeCell ref="W67:W69"/>
    <mergeCell ref="X67:X69"/>
    <mergeCell ref="V70:V83"/>
    <mergeCell ref="W70:W74"/>
    <mergeCell ref="X71:X72"/>
    <mergeCell ref="W75:W81"/>
    <mergeCell ref="X77:X78"/>
    <mergeCell ref="W82:W83"/>
    <mergeCell ref="V104:V108"/>
    <mergeCell ref="W104:W105"/>
    <mergeCell ref="W106:W108"/>
    <mergeCell ref="X106:X107"/>
    <mergeCell ref="V109:V154"/>
    <mergeCell ref="W109:W117"/>
    <mergeCell ref="X109:X111"/>
    <mergeCell ref="W118:W124"/>
    <mergeCell ref="X123:X124"/>
    <mergeCell ref="W125:W126"/>
    <mergeCell ref="X125:X126"/>
    <mergeCell ref="W127:W130"/>
    <mergeCell ref="X128:X129"/>
    <mergeCell ref="W132:W137"/>
    <mergeCell ref="X132:X133"/>
    <mergeCell ref="W139:W150"/>
    <mergeCell ref="V187:V199"/>
    <mergeCell ref="W187:W189"/>
    <mergeCell ref="W190:W193"/>
    <mergeCell ref="X191:X192"/>
    <mergeCell ref="W194:W197"/>
    <mergeCell ref="W198:W199"/>
    <mergeCell ref="X145:X146"/>
    <mergeCell ref="X147:X148"/>
    <mergeCell ref="W151:W154"/>
    <mergeCell ref="X151:X152"/>
    <mergeCell ref="V155:V186"/>
    <mergeCell ref="W155:W157"/>
    <mergeCell ref="W158:W161"/>
    <mergeCell ref="X159:X160"/>
    <mergeCell ref="W162:W171"/>
    <mergeCell ref="X166:X167"/>
    <mergeCell ref="W172:W174"/>
    <mergeCell ref="X172:X173"/>
    <mergeCell ref="W175:W186"/>
    <mergeCell ref="X177:X178"/>
    <mergeCell ref="X179:X180"/>
    <mergeCell ref="X209:X210"/>
    <mergeCell ref="X212:X213"/>
    <mergeCell ref="X214:X215"/>
    <mergeCell ref="W216:W222"/>
    <mergeCell ref="X217:X218"/>
    <mergeCell ref="X220:X221"/>
    <mergeCell ref="V200:V222"/>
    <mergeCell ref="W200:W202"/>
    <mergeCell ref="W203:W205"/>
    <mergeCell ref="W206:W207"/>
    <mergeCell ref="W208:W215"/>
    <mergeCell ref="X250:X251"/>
    <mergeCell ref="W252:W254"/>
    <mergeCell ref="W255:W259"/>
    <mergeCell ref="X255:X256"/>
    <mergeCell ref="W260:W261"/>
    <mergeCell ref="W262:W269"/>
    <mergeCell ref="X262:X263"/>
    <mergeCell ref="X265:X266"/>
    <mergeCell ref="V223:V237"/>
    <mergeCell ref="W224:W234"/>
    <mergeCell ref="X224:X225"/>
    <mergeCell ref="X226:X227"/>
    <mergeCell ref="X232:X233"/>
    <mergeCell ref="W235:W237"/>
    <mergeCell ref="X236:X237"/>
    <mergeCell ref="V5:V6"/>
    <mergeCell ref="V3:V4"/>
    <mergeCell ref="V270:AB270"/>
    <mergeCell ref="V1:AD1"/>
    <mergeCell ref="W5:W6"/>
    <mergeCell ref="W3:W4"/>
    <mergeCell ref="W30:W32"/>
    <mergeCell ref="W24:W26"/>
    <mergeCell ref="W22:W23"/>
    <mergeCell ref="W18:W20"/>
    <mergeCell ref="W16:W17"/>
    <mergeCell ref="W14:W15"/>
    <mergeCell ref="W12:W13"/>
    <mergeCell ref="V35:V36"/>
    <mergeCell ref="V29:V34"/>
    <mergeCell ref="V22:V26"/>
    <mergeCell ref="V16:V20"/>
    <mergeCell ref="V238:V245"/>
    <mergeCell ref="W238:W242"/>
    <mergeCell ref="X241:X242"/>
    <mergeCell ref="W243:W244"/>
    <mergeCell ref="V246:V269"/>
    <mergeCell ref="W246:W248"/>
    <mergeCell ref="W249:W251"/>
    <mergeCell ref="H31:H32"/>
    <mergeCell ref="H28:H30"/>
    <mergeCell ref="H26:H27"/>
    <mergeCell ref="H23:H24"/>
    <mergeCell ref="H17:H22"/>
    <mergeCell ref="H43:H44"/>
    <mergeCell ref="H41:H42"/>
    <mergeCell ref="H38:H40"/>
    <mergeCell ref="H36:H37"/>
    <mergeCell ref="H34:H35"/>
    <mergeCell ref="H13:H16"/>
    <mergeCell ref="H11:H12"/>
    <mergeCell ref="H6:H10"/>
    <mergeCell ref="H3:H5"/>
    <mergeCell ref="AN25:AN26"/>
    <mergeCell ref="AN22:AN24"/>
    <mergeCell ref="AN18:AN19"/>
    <mergeCell ref="AN13:AN16"/>
    <mergeCell ref="AN10:AN11"/>
    <mergeCell ref="AN7:AN8"/>
    <mergeCell ref="AN5:AN6"/>
    <mergeCell ref="Q7:Q8"/>
    <mergeCell ref="Q5:Q6"/>
    <mergeCell ref="X5:X6"/>
    <mergeCell ref="X22:X23"/>
    <mergeCell ref="X18:X19"/>
    <mergeCell ref="Q22:Q23"/>
    <mergeCell ref="Q19:Q21"/>
    <mergeCell ref="Q15:Q16"/>
    <mergeCell ref="Q12:Q13"/>
    <mergeCell ref="Q10:Q11"/>
    <mergeCell ref="V12:V15"/>
    <mergeCell ref="V9:V10"/>
    <mergeCell ref="V7:V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opLeftCell="AT1" workbookViewId="0">
      <selection activeCell="BF46" sqref="BF46:BF50"/>
    </sheetView>
  </sheetViews>
  <sheetFormatPr baseColWidth="10" defaultRowHeight="14.4" x14ac:dyDescent="0.3"/>
  <cols>
    <col min="1" max="1" width="16.6640625" customWidth="1"/>
    <col min="2" max="2" width="7.44140625" bestFit="1" customWidth="1"/>
    <col min="3" max="3" width="5.5546875" bestFit="1" customWidth="1"/>
    <col min="4" max="4" width="10.6640625" bestFit="1" customWidth="1"/>
    <col min="5" max="5" width="8.33203125" bestFit="1" customWidth="1"/>
    <col min="6" max="6" width="13.6640625" customWidth="1"/>
    <col min="8" max="8" width="15.6640625" customWidth="1"/>
    <col min="9" max="9" width="26" customWidth="1"/>
    <col min="10" max="10" width="5.44140625" bestFit="1" customWidth="1"/>
    <col min="11" max="11" width="9.33203125" bestFit="1" customWidth="1"/>
    <col min="12" max="12" width="5.44140625" bestFit="1" customWidth="1"/>
    <col min="14" max="14" width="15" customWidth="1"/>
    <col min="15" max="15" width="5.44140625" bestFit="1" customWidth="1"/>
    <col min="16" max="16" width="9.33203125" bestFit="1" customWidth="1"/>
    <col min="17" max="17" width="11.5546875" bestFit="1" customWidth="1"/>
    <col min="19" max="19" width="16.6640625" customWidth="1"/>
    <col min="20" max="20" width="40.33203125" customWidth="1"/>
    <col min="21" max="21" width="5.44140625" bestFit="1" customWidth="1"/>
    <col min="22" max="22" width="9.33203125" bestFit="1" customWidth="1"/>
    <col min="23" max="23" width="5.44140625" bestFit="1" customWidth="1"/>
    <col min="25" max="25" width="15.33203125" customWidth="1"/>
    <col min="26" max="26" width="39.109375" customWidth="1"/>
    <col min="27" max="27" width="21.88671875" customWidth="1"/>
    <col min="28" max="28" width="12.5546875" customWidth="1"/>
    <col min="31" max="31" width="45.6640625" customWidth="1"/>
    <col min="32" max="32" width="5.44140625" bestFit="1" customWidth="1"/>
    <col min="33" max="33" width="9.33203125" bestFit="1" customWidth="1"/>
    <col min="34" max="34" width="5.44140625" bestFit="1" customWidth="1"/>
    <col min="36" max="36" width="14.6640625" customWidth="1"/>
    <col min="37" max="38" width="7.6640625" bestFit="1" customWidth="1"/>
    <col min="39" max="39" width="9.6640625" customWidth="1"/>
    <col min="40" max="40" width="9.33203125" bestFit="1" customWidth="1"/>
    <col min="41" max="41" width="8.44140625" bestFit="1" customWidth="1"/>
    <col min="42" max="42" width="11.5546875" bestFit="1" customWidth="1"/>
    <col min="44" max="44" width="15.44140625" customWidth="1"/>
    <col min="45" max="45" width="41.44140625" customWidth="1"/>
    <col min="46" max="46" width="7.6640625" customWidth="1"/>
    <col min="47" max="47" width="7.6640625" style="122" bestFit="1" customWidth="1"/>
    <col min="48" max="48" width="9.5546875" customWidth="1"/>
    <col min="49" max="49" width="9.33203125" style="122" bestFit="1" customWidth="1"/>
    <col min="50" max="50" width="9.33203125" bestFit="1" customWidth="1"/>
    <col min="53" max="53" width="14.6640625" bestFit="1" customWidth="1"/>
    <col min="54" max="54" width="8.6640625" bestFit="1" customWidth="1"/>
    <col min="55" max="55" width="6.44140625" bestFit="1" customWidth="1"/>
    <col min="56" max="56" width="12.44140625" bestFit="1" customWidth="1"/>
    <col min="58" max="58" width="14.6640625" bestFit="1" customWidth="1"/>
    <col min="59" max="59" width="38.88671875" bestFit="1" customWidth="1"/>
    <col min="60" max="60" width="8.6640625" style="49" bestFit="1" customWidth="1"/>
    <col min="61" max="61" width="6.44140625" style="49" bestFit="1" customWidth="1"/>
    <col min="62" max="62" width="12.44140625" style="49" bestFit="1" customWidth="1"/>
  </cols>
  <sheetData>
    <row r="1" spans="1:62" s="55" customFormat="1" ht="19.5" customHeight="1" thickBot="1" x14ac:dyDescent="0.35">
      <c r="A1" s="157" t="s">
        <v>987</v>
      </c>
      <c r="B1" s="157"/>
      <c r="C1" s="157"/>
      <c r="D1" s="157"/>
      <c r="E1" s="157"/>
      <c r="F1" s="157"/>
      <c r="H1" s="160" t="s">
        <v>986</v>
      </c>
      <c r="I1" s="160"/>
      <c r="J1" s="160"/>
      <c r="K1" s="160"/>
      <c r="L1" s="160"/>
      <c r="N1" s="161" t="s">
        <v>985</v>
      </c>
      <c r="O1" s="161"/>
      <c r="P1" s="161"/>
      <c r="Q1" s="161"/>
      <c r="S1" s="160" t="s">
        <v>984</v>
      </c>
      <c r="T1" s="160"/>
      <c r="U1" s="160"/>
      <c r="V1" s="160"/>
      <c r="W1" s="160"/>
      <c r="X1"/>
      <c r="Y1" s="162" t="s">
        <v>984</v>
      </c>
      <c r="Z1" s="162"/>
      <c r="AA1" s="162"/>
      <c r="AB1" s="162"/>
      <c r="AC1" s="162"/>
      <c r="AD1" s="162"/>
      <c r="AE1" s="162"/>
      <c r="AF1" s="162"/>
      <c r="AG1" s="162"/>
      <c r="AH1" s="162"/>
      <c r="AJ1" s="158" t="s">
        <v>992</v>
      </c>
      <c r="AK1" s="158"/>
      <c r="AL1" s="158"/>
      <c r="AM1" s="158"/>
      <c r="AN1" s="158"/>
      <c r="AO1" s="158"/>
      <c r="AP1" s="158"/>
      <c r="AQ1"/>
      <c r="AR1" s="159" t="s">
        <v>991</v>
      </c>
      <c r="AS1" s="159"/>
      <c r="AT1" s="159"/>
      <c r="AU1" s="159"/>
      <c r="AV1" s="159"/>
      <c r="AW1" s="159"/>
      <c r="AX1" s="159"/>
      <c r="AY1" s="159"/>
      <c r="BA1" s="173" t="s">
        <v>993</v>
      </c>
      <c r="BB1" s="173"/>
      <c r="BC1" s="173"/>
      <c r="BD1" s="173"/>
      <c r="BF1" s="173" t="s">
        <v>994</v>
      </c>
      <c r="BG1" s="173"/>
      <c r="BH1" s="173"/>
      <c r="BI1" s="173"/>
      <c r="BJ1" s="173"/>
    </row>
    <row r="2" spans="1:62" s="55" customFormat="1" ht="28.8" x14ac:dyDescent="0.3">
      <c r="A2" s="66" t="s">
        <v>83</v>
      </c>
      <c r="B2" s="66" t="s">
        <v>153</v>
      </c>
      <c r="C2" s="66" t="s">
        <v>154</v>
      </c>
      <c r="D2" s="68" t="s">
        <v>155</v>
      </c>
      <c r="E2" s="66" t="s">
        <v>157</v>
      </c>
      <c r="F2" s="68" t="s">
        <v>158</v>
      </c>
      <c r="H2" s="68" t="s">
        <v>123</v>
      </c>
      <c r="I2" s="68" t="s">
        <v>122</v>
      </c>
      <c r="J2" s="68" t="s">
        <v>121</v>
      </c>
      <c r="K2" s="68" t="s">
        <v>126</v>
      </c>
      <c r="L2" s="68" t="s">
        <v>61</v>
      </c>
      <c r="N2" s="65" t="s">
        <v>123</v>
      </c>
      <c r="O2" s="68" t="s">
        <v>121</v>
      </c>
      <c r="P2" s="68" t="s">
        <v>126</v>
      </c>
      <c r="Q2" s="68" t="s">
        <v>61</v>
      </c>
      <c r="S2" s="65" t="s">
        <v>123</v>
      </c>
      <c r="T2" s="65" t="s">
        <v>146</v>
      </c>
      <c r="U2" s="65" t="s">
        <v>121</v>
      </c>
      <c r="V2" s="68" t="s">
        <v>126</v>
      </c>
      <c r="W2" s="68" t="s">
        <v>61</v>
      </c>
      <c r="Y2" s="141" t="s">
        <v>123</v>
      </c>
      <c r="Z2" s="141" t="s">
        <v>168</v>
      </c>
      <c r="AA2" s="141" t="s">
        <v>169</v>
      </c>
      <c r="AB2" s="141" t="s">
        <v>170</v>
      </c>
      <c r="AC2" s="141" t="s">
        <v>171</v>
      </c>
      <c r="AD2" s="141" t="s">
        <v>172</v>
      </c>
      <c r="AE2" s="141" t="s">
        <v>173</v>
      </c>
      <c r="AF2" s="141" t="s">
        <v>121</v>
      </c>
      <c r="AG2" s="141" t="s">
        <v>126</v>
      </c>
      <c r="AH2" s="141" t="s">
        <v>61</v>
      </c>
      <c r="AJ2" s="65" t="s">
        <v>123</v>
      </c>
      <c r="AK2" s="65" t="s">
        <v>120</v>
      </c>
      <c r="AL2" s="66" t="s">
        <v>121</v>
      </c>
      <c r="AM2" s="66" t="s">
        <v>125</v>
      </c>
      <c r="AN2" s="66" t="s">
        <v>126</v>
      </c>
      <c r="AO2" s="66" t="s">
        <v>61</v>
      </c>
      <c r="AP2" s="66" t="s">
        <v>167</v>
      </c>
      <c r="AR2" s="66" t="s">
        <v>123</v>
      </c>
      <c r="AS2" s="66" t="s">
        <v>146</v>
      </c>
      <c r="AT2" s="66" t="s">
        <v>120</v>
      </c>
      <c r="AU2" s="66" t="s">
        <v>121</v>
      </c>
      <c r="AV2" s="66" t="s">
        <v>125</v>
      </c>
      <c r="AW2" s="66" t="s">
        <v>126</v>
      </c>
      <c r="AX2" s="66" t="s">
        <v>61</v>
      </c>
      <c r="AY2" s="66" t="s">
        <v>167</v>
      </c>
      <c r="BA2" s="143" t="s">
        <v>123</v>
      </c>
      <c r="BB2" s="143" t="s">
        <v>989</v>
      </c>
      <c r="BC2" s="143" t="s">
        <v>990</v>
      </c>
      <c r="BD2" s="143" t="s">
        <v>988</v>
      </c>
      <c r="BF2" s="143" t="s">
        <v>123</v>
      </c>
      <c r="BG2" s="143" t="s">
        <v>146</v>
      </c>
      <c r="BH2" s="143" t="s">
        <v>989</v>
      </c>
      <c r="BI2" s="143" t="s">
        <v>990</v>
      </c>
      <c r="BJ2" s="143" t="s">
        <v>988</v>
      </c>
    </row>
    <row r="3" spans="1:62" x14ac:dyDescent="0.3">
      <c r="A3" s="125" t="s">
        <v>1</v>
      </c>
      <c r="B3" s="123">
        <v>42</v>
      </c>
      <c r="C3" s="123">
        <v>6</v>
      </c>
      <c r="D3" s="138">
        <f t="shared" ref="D3:D19" si="0">C3/B3</f>
        <v>0.14285714285714285</v>
      </c>
      <c r="E3" s="123">
        <v>41</v>
      </c>
      <c r="F3" s="137">
        <f t="shared" ref="F3:F19" si="1">B3/E3</f>
        <v>1.024390243902439</v>
      </c>
      <c r="H3" s="174" t="s">
        <v>1</v>
      </c>
      <c r="I3" s="128" t="s">
        <v>22</v>
      </c>
      <c r="J3" s="126">
        <v>1</v>
      </c>
      <c r="K3" s="127"/>
      <c r="L3" s="126">
        <v>1</v>
      </c>
      <c r="N3" s="125" t="s">
        <v>1</v>
      </c>
      <c r="O3" s="139">
        <v>3</v>
      </c>
      <c r="P3" s="140"/>
      <c r="Q3" s="139">
        <v>3</v>
      </c>
      <c r="S3" s="179" t="s">
        <v>1</v>
      </c>
      <c r="T3" s="125" t="s">
        <v>980</v>
      </c>
      <c r="U3" s="123">
        <v>1</v>
      </c>
      <c r="V3" s="124"/>
      <c r="W3" s="123">
        <v>1</v>
      </c>
      <c r="Y3" s="174" t="s">
        <v>1</v>
      </c>
      <c r="Z3" s="125" t="s">
        <v>980</v>
      </c>
      <c r="AA3" s="125" t="s">
        <v>977</v>
      </c>
      <c r="AB3" s="123" t="s">
        <v>983</v>
      </c>
      <c r="AC3" s="125" t="s">
        <v>548</v>
      </c>
      <c r="AD3" s="125" t="s">
        <v>982</v>
      </c>
      <c r="AE3" s="125" t="s">
        <v>981</v>
      </c>
      <c r="AF3" s="123">
        <v>1</v>
      </c>
      <c r="AG3" s="124"/>
      <c r="AH3" s="123">
        <v>1</v>
      </c>
      <c r="AJ3" s="125" t="s">
        <v>1</v>
      </c>
      <c r="AK3" s="123">
        <v>3</v>
      </c>
      <c r="AL3" s="123">
        <v>1</v>
      </c>
      <c r="AM3" s="124"/>
      <c r="AN3" s="124"/>
      <c r="AO3" s="123">
        <v>4</v>
      </c>
      <c r="AP3" s="137">
        <f>AL3/AK3</f>
        <v>0.33333333333333331</v>
      </c>
      <c r="AR3" s="128" t="s">
        <v>1</v>
      </c>
      <c r="AS3" s="128" t="s">
        <v>980</v>
      </c>
      <c r="AT3" s="126">
        <v>1</v>
      </c>
      <c r="AU3" s="132"/>
      <c r="AV3" s="127"/>
      <c r="AW3" s="132"/>
      <c r="AX3" s="126">
        <v>1</v>
      </c>
      <c r="AY3" s="131">
        <f>(AW3+AU3)/AT3</f>
        <v>0</v>
      </c>
      <c r="BA3" s="60" t="s">
        <v>1</v>
      </c>
      <c r="BB3" s="36">
        <v>20</v>
      </c>
      <c r="BC3" s="36">
        <v>3</v>
      </c>
      <c r="BD3" s="87">
        <v>0.15656565656565657</v>
      </c>
      <c r="BF3" s="168" t="s">
        <v>1</v>
      </c>
      <c r="BG3" s="62" t="s">
        <v>980</v>
      </c>
      <c r="BH3" s="37">
        <v>9</v>
      </c>
      <c r="BI3" s="37">
        <v>2</v>
      </c>
      <c r="BJ3" s="87">
        <v>0.22222222222222221</v>
      </c>
    </row>
    <row r="4" spans="1:62" x14ac:dyDescent="0.3">
      <c r="A4" s="125" t="s">
        <v>2</v>
      </c>
      <c r="B4" s="123">
        <v>57</v>
      </c>
      <c r="C4" s="123">
        <v>2</v>
      </c>
      <c r="D4" s="138">
        <f t="shared" si="0"/>
        <v>3.5087719298245612E-2</v>
      </c>
      <c r="E4" s="123">
        <v>60</v>
      </c>
      <c r="F4" s="137">
        <f t="shared" si="1"/>
        <v>0.95</v>
      </c>
      <c r="H4" s="174"/>
      <c r="I4" s="128" t="s">
        <v>51</v>
      </c>
      <c r="J4" s="126">
        <v>3</v>
      </c>
      <c r="K4" s="127"/>
      <c r="L4" s="126">
        <v>3</v>
      </c>
      <c r="N4" s="125" t="s">
        <v>2</v>
      </c>
      <c r="O4" s="139">
        <v>2</v>
      </c>
      <c r="P4" s="140"/>
      <c r="Q4" s="139">
        <v>2</v>
      </c>
      <c r="S4" s="179"/>
      <c r="T4" s="125" t="s">
        <v>127</v>
      </c>
      <c r="U4" s="123">
        <v>1</v>
      </c>
      <c r="V4" s="124"/>
      <c r="W4" s="123">
        <v>1</v>
      </c>
      <c r="Y4" s="174"/>
      <c r="Z4" s="125" t="s">
        <v>127</v>
      </c>
      <c r="AA4" s="125" t="s">
        <v>979</v>
      </c>
      <c r="AB4" s="123" t="s">
        <v>978</v>
      </c>
      <c r="AC4" s="125" t="s">
        <v>559</v>
      </c>
      <c r="AD4" s="125" t="s">
        <v>920</v>
      </c>
      <c r="AE4" s="125" t="s">
        <v>193</v>
      </c>
      <c r="AF4" s="123">
        <v>1</v>
      </c>
      <c r="AG4" s="124"/>
      <c r="AH4" s="123">
        <v>1</v>
      </c>
      <c r="AJ4" s="125" t="s">
        <v>2</v>
      </c>
      <c r="AK4" s="123">
        <v>1</v>
      </c>
      <c r="AL4" s="123">
        <v>1</v>
      </c>
      <c r="AM4" s="124"/>
      <c r="AN4" s="124"/>
      <c r="AO4" s="123">
        <v>2</v>
      </c>
      <c r="AP4" s="137">
        <f>AL4/AK4</f>
        <v>1</v>
      </c>
      <c r="AR4" s="128" t="s">
        <v>2</v>
      </c>
      <c r="AS4" s="128" t="s">
        <v>334</v>
      </c>
      <c r="AT4" s="126">
        <v>1</v>
      </c>
      <c r="AU4" s="133">
        <v>1</v>
      </c>
      <c r="AV4" s="127"/>
      <c r="AW4" s="132"/>
      <c r="AX4" s="126">
        <v>2</v>
      </c>
      <c r="AY4" s="131">
        <f>(AW4+AU4)/AT4</f>
        <v>1</v>
      </c>
      <c r="BA4" s="60" t="s">
        <v>2</v>
      </c>
      <c r="BB4" s="36">
        <v>32</v>
      </c>
      <c r="BC4" s="36">
        <v>2</v>
      </c>
      <c r="BD4" s="87">
        <v>6.6666666666666666E-2</v>
      </c>
      <c r="BF4" s="170"/>
      <c r="BG4" s="62" t="s">
        <v>127</v>
      </c>
      <c r="BH4" s="37">
        <v>11</v>
      </c>
      <c r="BI4" s="37">
        <v>1</v>
      </c>
      <c r="BJ4" s="87">
        <v>9.0909090909090912E-2</v>
      </c>
    </row>
    <row r="5" spans="1:62" x14ac:dyDescent="0.3">
      <c r="A5" s="125" t="s">
        <v>3</v>
      </c>
      <c r="B5" s="123">
        <v>32</v>
      </c>
      <c r="C5" s="123">
        <v>4</v>
      </c>
      <c r="D5" s="138">
        <f t="shared" si="0"/>
        <v>0.125</v>
      </c>
      <c r="E5" s="123">
        <v>36</v>
      </c>
      <c r="F5" s="137">
        <f t="shared" si="1"/>
        <v>0.88888888888888884</v>
      </c>
      <c r="H5" s="174"/>
      <c r="I5" s="128" t="s">
        <v>53</v>
      </c>
      <c r="J5" s="126">
        <v>1</v>
      </c>
      <c r="K5" s="127"/>
      <c r="L5" s="126">
        <v>1</v>
      </c>
      <c r="N5" s="125" t="s">
        <v>3</v>
      </c>
      <c r="O5" s="139">
        <v>4</v>
      </c>
      <c r="P5" s="139">
        <v>2</v>
      </c>
      <c r="Q5" s="139">
        <v>6</v>
      </c>
      <c r="S5" s="179"/>
      <c r="T5" s="125" t="s">
        <v>348</v>
      </c>
      <c r="U5" s="123">
        <v>1</v>
      </c>
      <c r="V5" s="124"/>
      <c r="W5" s="123">
        <v>1</v>
      </c>
      <c r="Y5" s="174"/>
      <c r="Z5" s="125" t="s">
        <v>348</v>
      </c>
      <c r="AA5" s="125" t="s">
        <v>977</v>
      </c>
      <c r="AB5" s="123" t="s">
        <v>976</v>
      </c>
      <c r="AC5" s="125" t="s">
        <v>975</v>
      </c>
      <c r="AD5" s="125" t="s">
        <v>898</v>
      </c>
      <c r="AE5" s="125" t="s">
        <v>974</v>
      </c>
      <c r="AF5" s="123">
        <v>1</v>
      </c>
      <c r="AG5" s="124"/>
      <c r="AH5" s="123">
        <v>1</v>
      </c>
      <c r="AJ5" s="125" t="s">
        <v>3</v>
      </c>
      <c r="AK5" s="123">
        <v>4</v>
      </c>
      <c r="AL5" s="123">
        <v>2</v>
      </c>
      <c r="AM5" s="123">
        <v>1</v>
      </c>
      <c r="AN5" s="124"/>
      <c r="AO5" s="123">
        <v>7</v>
      </c>
      <c r="AP5" s="137">
        <f>AL5/AK5</f>
        <v>0.5</v>
      </c>
      <c r="AR5" s="174" t="s">
        <v>3</v>
      </c>
      <c r="AS5" s="128" t="s">
        <v>128</v>
      </c>
      <c r="AT5" s="126">
        <v>2</v>
      </c>
      <c r="AU5" s="133">
        <v>1</v>
      </c>
      <c r="AV5" s="127"/>
      <c r="AW5" s="132"/>
      <c r="AX5" s="126">
        <v>3</v>
      </c>
      <c r="AY5" s="131">
        <f>(AW5+AU5)/AT5</f>
        <v>0.5</v>
      </c>
      <c r="BA5" s="60" t="s">
        <v>3</v>
      </c>
      <c r="BB5" s="36">
        <v>18</v>
      </c>
      <c r="BC5" s="36">
        <v>5</v>
      </c>
      <c r="BD5" s="87">
        <v>0.30555555555555552</v>
      </c>
      <c r="BF5" s="168" t="s">
        <v>2</v>
      </c>
      <c r="BG5" s="62" t="s">
        <v>995</v>
      </c>
      <c r="BH5" s="37">
        <v>12</v>
      </c>
      <c r="BI5" s="37">
        <v>0</v>
      </c>
      <c r="BJ5" s="87">
        <v>0</v>
      </c>
    </row>
    <row r="6" spans="1:62" x14ac:dyDescent="0.3">
      <c r="A6" s="125" t="s">
        <v>4</v>
      </c>
      <c r="B6" s="123">
        <v>93</v>
      </c>
      <c r="C6" s="123">
        <v>4</v>
      </c>
      <c r="D6" s="138">
        <f t="shared" si="0"/>
        <v>4.3010752688172046E-2</v>
      </c>
      <c r="E6" s="123">
        <v>95</v>
      </c>
      <c r="F6" s="137">
        <f t="shared" si="1"/>
        <v>0.97894736842105268</v>
      </c>
      <c r="H6" s="174"/>
      <c r="I6" s="128" t="s">
        <v>56</v>
      </c>
      <c r="J6" s="126">
        <v>1</v>
      </c>
      <c r="K6" s="127"/>
      <c r="L6" s="126">
        <v>1</v>
      </c>
      <c r="N6" s="125" t="s">
        <v>4</v>
      </c>
      <c r="O6" s="139">
        <v>1</v>
      </c>
      <c r="P6" s="140"/>
      <c r="Q6" s="139">
        <v>1</v>
      </c>
      <c r="S6" s="125" t="s">
        <v>2</v>
      </c>
      <c r="T6" s="125" t="s">
        <v>334</v>
      </c>
      <c r="U6" s="123">
        <v>2</v>
      </c>
      <c r="V6" s="124"/>
      <c r="W6" s="123">
        <v>2</v>
      </c>
      <c r="Y6" s="174" t="s">
        <v>2</v>
      </c>
      <c r="Z6" s="176" t="s">
        <v>334</v>
      </c>
      <c r="AA6" s="176" t="s">
        <v>335</v>
      </c>
      <c r="AB6" s="123" t="s">
        <v>973</v>
      </c>
      <c r="AC6" s="125" t="s">
        <v>972</v>
      </c>
      <c r="AD6" s="125" t="s">
        <v>930</v>
      </c>
      <c r="AE6" s="125" t="s">
        <v>971</v>
      </c>
      <c r="AF6" s="123">
        <v>1</v>
      </c>
      <c r="AG6" s="124"/>
      <c r="AH6" s="123">
        <v>1</v>
      </c>
      <c r="AJ6" s="125" t="s">
        <v>4</v>
      </c>
      <c r="AK6" s="123">
        <v>5</v>
      </c>
      <c r="AL6" s="124"/>
      <c r="AM6" s="124"/>
      <c r="AN6" s="124"/>
      <c r="AO6" s="123">
        <v>5</v>
      </c>
      <c r="AP6" s="137">
        <f>AL6/AK6</f>
        <v>0</v>
      </c>
      <c r="AR6" s="174"/>
      <c r="AS6" s="128" t="s">
        <v>756</v>
      </c>
      <c r="AT6" s="126">
        <v>2</v>
      </c>
      <c r="AU6" s="132"/>
      <c r="AV6" s="127"/>
      <c r="AW6" s="132"/>
      <c r="AX6" s="126">
        <v>2</v>
      </c>
      <c r="AY6" s="131">
        <f>(AW6+AU6)/AT6</f>
        <v>0</v>
      </c>
      <c r="BA6" s="60" t="s">
        <v>4</v>
      </c>
      <c r="BB6" s="36">
        <v>51</v>
      </c>
      <c r="BC6" s="36">
        <v>1</v>
      </c>
      <c r="BD6" s="87">
        <v>1.7857142857142856E-2</v>
      </c>
      <c r="BF6" s="169"/>
      <c r="BG6" s="62" t="s">
        <v>334</v>
      </c>
      <c r="BH6" s="37">
        <v>10</v>
      </c>
      <c r="BI6" s="37">
        <v>2</v>
      </c>
      <c r="BJ6" s="87">
        <v>0.2</v>
      </c>
    </row>
    <row r="7" spans="1:62" x14ac:dyDescent="0.3">
      <c r="A7" s="125" t="s">
        <v>6</v>
      </c>
      <c r="B7" s="123">
        <v>44</v>
      </c>
      <c r="C7" s="123">
        <v>1</v>
      </c>
      <c r="D7" s="138">
        <f t="shared" si="0"/>
        <v>2.2727272727272728E-2</v>
      </c>
      <c r="E7" s="123">
        <v>78</v>
      </c>
      <c r="F7" s="137">
        <f t="shared" si="1"/>
        <v>0.5641025641025641</v>
      </c>
      <c r="H7" s="128" t="s">
        <v>2</v>
      </c>
      <c r="I7" s="128" t="s">
        <v>51</v>
      </c>
      <c r="J7" s="126">
        <v>2</v>
      </c>
      <c r="K7" s="127"/>
      <c r="L7" s="126">
        <v>2</v>
      </c>
      <c r="N7" s="125" t="s">
        <v>8</v>
      </c>
      <c r="O7" s="139">
        <v>2</v>
      </c>
      <c r="P7" s="140"/>
      <c r="Q7" s="139">
        <v>2</v>
      </c>
      <c r="S7" s="179" t="s">
        <v>3</v>
      </c>
      <c r="T7" s="125" t="s">
        <v>969</v>
      </c>
      <c r="U7" s="124"/>
      <c r="V7" s="123">
        <v>2</v>
      </c>
      <c r="W7" s="123">
        <v>2</v>
      </c>
      <c r="Y7" s="174"/>
      <c r="Z7" s="177"/>
      <c r="AA7" s="177"/>
      <c r="AB7" s="123" t="s">
        <v>237</v>
      </c>
      <c r="AC7" s="125" t="s">
        <v>903</v>
      </c>
      <c r="AD7" s="125" t="s">
        <v>908</v>
      </c>
      <c r="AE7" s="125" t="s">
        <v>970</v>
      </c>
      <c r="AF7" s="123">
        <v>1</v>
      </c>
      <c r="AG7" s="124"/>
      <c r="AH7" s="123">
        <v>1</v>
      </c>
      <c r="AJ7" s="125" t="s">
        <v>6</v>
      </c>
      <c r="AK7" s="123">
        <v>1</v>
      </c>
      <c r="AL7" s="124"/>
      <c r="AM7" s="124"/>
      <c r="AN7" s="123">
        <v>1</v>
      </c>
      <c r="AO7" s="123">
        <v>2</v>
      </c>
      <c r="AP7" s="137">
        <f>AN7/AK7</f>
        <v>1</v>
      </c>
      <c r="AR7" s="174"/>
      <c r="AS7" s="128" t="s">
        <v>540</v>
      </c>
      <c r="AT7" s="127"/>
      <c r="AU7" s="133">
        <v>1</v>
      </c>
      <c r="AV7" s="126">
        <v>1</v>
      </c>
      <c r="AW7" s="132"/>
      <c r="AX7" s="126">
        <v>2</v>
      </c>
      <c r="AY7" s="131">
        <v>0</v>
      </c>
      <c r="BA7" s="60" t="s">
        <v>6</v>
      </c>
      <c r="BB7" s="36">
        <v>24</v>
      </c>
      <c r="BC7" s="36">
        <v>0</v>
      </c>
      <c r="BD7" s="87">
        <v>0</v>
      </c>
      <c r="BF7" s="170"/>
      <c r="BG7" s="62" t="s">
        <v>996</v>
      </c>
      <c r="BH7" s="37">
        <v>10</v>
      </c>
      <c r="BI7" s="37">
        <v>0</v>
      </c>
      <c r="BJ7" s="87">
        <v>0</v>
      </c>
    </row>
    <row r="8" spans="1:62" x14ac:dyDescent="0.3">
      <c r="A8" s="125" t="s">
        <v>7</v>
      </c>
      <c r="B8" s="123">
        <v>48</v>
      </c>
      <c r="C8" s="123">
        <v>3</v>
      </c>
      <c r="D8" s="138">
        <f t="shared" si="0"/>
        <v>6.25E-2</v>
      </c>
      <c r="E8" s="123">
        <v>49</v>
      </c>
      <c r="F8" s="137">
        <f t="shared" si="1"/>
        <v>0.97959183673469385</v>
      </c>
      <c r="H8" s="128" t="s">
        <v>3</v>
      </c>
      <c r="I8" s="128" t="s">
        <v>51</v>
      </c>
      <c r="J8" s="126">
        <v>4</v>
      </c>
      <c r="K8" s="126">
        <v>2</v>
      </c>
      <c r="L8" s="126">
        <v>6</v>
      </c>
      <c r="N8" s="125" t="s">
        <v>765</v>
      </c>
      <c r="O8" s="139">
        <v>3</v>
      </c>
      <c r="P8" s="140"/>
      <c r="Q8" s="139">
        <v>3</v>
      </c>
      <c r="S8" s="179"/>
      <c r="T8" s="125" t="s">
        <v>128</v>
      </c>
      <c r="U8" s="123">
        <v>2</v>
      </c>
      <c r="V8" s="124"/>
      <c r="W8" s="123">
        <v>2</v>
      </c>
      <c r="Y8" s="174" t="s">
        <v>3</v>
      </c>
      <c r="Z8" s="176" t="s">
        <v>969</v>
      </c>
      <c r="AA8" s="125" t="s">
        <v>968</v>
      </c>
      <c r="AB8" s="123" t="s">
        <v>967</v>
      </c>
      <c r="AC8" s="125" t="s">
        <v>966</v>
      </c>
      <c r="AD8" s="125" t="s">
        <v>918</v>
      </c>
      <c r="AE8" s="125" t="s">
        <v>965</v>
      </c>
      <c r="AF8" s="124"/>
      <c r="AG8" s="123">
        <v>1</v>
      </c>
      <c r="AH8" s="123">
        <v>1</v>
      </c>
      <c r="AJ8" s="125" t="s">
        <v>7</v>
      </c>
      <c r="AK8" s="123">
        <v>5</v>
      </c>
      <c r="AL8" s="124"/>
      <c r="AM8" s="123">
        <v>1</v>
      </c>
      <c r="AN8" s="124"/>
      <c r="AO8" s="123">
        <v>6</v>
      </c>
      <c r="AP8" s="137">
        <f>AN8/AK8</f>
        <v>0</v>
      </c>
      <c r="AR8" s="174" t="s">
        <v>4</v>
      </c>
      <c r="AS8" s="128" t="s">
        <v>801</v>
      </c>
      <c r="AT8" s="126">
        <v>1</v>
      </c>
      <c r="AU8" s="132"/>
      <c r="AV8" s="127"/>
      <c r="AW8" s="132"/>
      <c r="AX8" s="126">
        <v>1</v>
      </c>
      <c r="AY8" s="131">
        <f t="shared" ref="AY8:AY18" si="2">AU8/AT8</f>
        <v>0</v>
      </c>
      <c r="BA8" s="60" t="s">
        <v>7</v>
      </c>
      <c r="BB8" s="36">
        <v>26</v>
      </c>
      <c r="BC8" s="36">
        <v>0</v>
      </c>
      <c r="BD8" s="87">
        <v>0</v>
      </c>
      <c r="BF8" s="168" t="s">
        <v>3</v>
      </c>
      <c r="BG8" s="62" t="s">
        <v>969</v>
      </c>
      <c r="BH8" s="37">
        <v>4</v>
      </c>
      <c r="BI8" s="37">
        <v>2</v>
      </c>
      <c r="BJ8" s="87">
        <v>0.5</v>
      </c>
    </row>
    <row r="9" spans="1:62" x14ac:dyDescent="0.3">
      <c r="A9" s="125" t="s">
        <v>8</v>
      </c>
      <c r="B9" s="123">
        <v>28</v>
      </c>
      <c r="C9" s="123">
        <v>2</v>
      </c>
      <c r="D9" s="138">
        <f t="shared" si="0"/>
        <v>7.1428571428571425E-2</v>
      </c>
      <c r="E9" s="123">
        <v>29</v>
      </c>
      <c r="F9" s="137">
        <f t="shared" si="1"/>
        <v>0.96551724137931039</v>
      </c>
      <c r="H9" s="174" t="s">
        <v>4</v>
      </c>
      <c r="I9" s="128" t="s">
        <v>51</v>
      </c>
      <c r="J9" s="126">
        <v>1</v>
      </c>
      <c r="K9" s="127"/>
      <c r="L9" s="126">
        <v>1</v>
      </c>
      <c r="N9" s="125" t="s">
        <v>766</v>
      </c>
      <c r="O9" s="139">
        <v>4</v>
      </c>
      <c r="P9" s="140"/>
      <c r="Q9" s="139">
        <v>4</v>
      </c>
      <c r="S9" s="179"/>
      <c r="T9" s="125" t="s">
        <v>756</v>
      </c>
      <c r="U9" s="123">
        <v>1</v>
      </c>
      <c r="V9" s="124"/>
      <c r="W9" s="123">
        <v>1</v>
      </c>
      <c r="Y9" s="174"/>
      <c r="Z9" s="177"/>
      <c r="AA9" s="125" t="s">
        <v>964</v>
      </c>
      <c r="AB9" s="123" t="s">
        <v>963</v>
      </c>
      <c r="AC9" s="125" t="s">
        <v>962</v>
      </c>
      <c r="AD9" s="125" t="s">
        <v>918</v>
      </c>
      <c r="AE9" s="125" t="s">
        <v>961</v>
      </c>
      <c r="AF9" s="124"/>
      <c r="AG9" s="123">
        <v>1</v>
      </c>
      <c r="AH9" s="123">
        <v>1</v>
      </c>
      <c r="AJ9" s="125" t="s">
        <v>8</v>
      </c>
      <c r="AK9" s="123">
        <v>7</v>
      </c>
      <c r="AL9" s="124"/>
      <c r="AM9" s="123">
        <v>1</v>
      </c>
      <c r="AN9" s="124"/>
      <c r="AO9" s="123">
        <v>8</v>
      </c>
      <c r="AP9" s="137">
        <f>AN9/AK9</f>
        <v>0</v>
      </c>
      <c r="AR9" s="174"/>
      <c r="AS9" s="128" t="s">
        <v>502</v>
      </c>
      <c r="AT9" s="126">
        <v>1</v>
      </c>
      <c r="AU9" s="132"/>
      <c r="AV9" s="127"/>
      <c r="AW9" s="132"/>
      <c r="AX9" s="126">
        <v>1</v>
      </c>
      <c r="AY9" s="131">
        <f t="shared" si="2"/>
        <v>0</v>
      </c>
      <c r="BA9" s="60" t="s">
        <v>8</v>
      </c>
      <c r="BB9" s="36">
        <v>17</v>
      </c>
      <c r="BC9" s="36">
        <v>2</v>
      </c>
      <c r="BD9" s="87">
        <v>0.14166666666666666</v>
      </c>
      <c r="BF9" s="169"/>
      <c r="BG9" s="62" t="s">
        <v>128</v>
      </c>
      <c r="BH9" s="37">
        <v>8</v>
      </c>
      <c r="BI9" s="37">
        <v>2</v>
      </c>
      <c r="BJ9" s="87">
        <v>0.25</v>
      </c>
    </row>
    <row r="10" spans="1:62" x14ac:dyDescent="0.3">
      <c r="A10" s="125" t="s">
        <v>765</v>
      </c>
      <c r="B10" s="123">
        <v>108</v>
      </c>
      <c r="C10" s="123">
        <v>10</v>
      </c>
      <c r="D10" s="138">
        <f t="shared" si="0"/>
        <v>9.2592592592592587E-2</v>
      </c>
      <c r="E10" s="123">
        <v>107</v>
      </c>
      <c r="F10" s="137">
        <f t="shared" si="1"/>
        <v>1.0093457943925233</v>
      </c>
      <c r="H10" s="174"/>
      <c r="I10" s="128" t="s">
        <v>52</v>
      </c>
      <c r="J10" s="126">
        <v>3</v>
      </c>
      <c r="K10" s="127"/>
      <c r="L10" s="126">
        <v>3</v>
      </c>
      <c r="N10" s="125" t="s">
        <v>11</v>
      </c>
      <c r="O10" s="139">
        <v>2</v>
      </c>
      <c r="P10" s="139">
        <v>1</v>
      </c>
      <c r="Q10" s="139">
        <v>3</v>
      </c>
      <c r="S10" s="179"/>
      <c r="T10" s="125" t="s">
        <v>540</v>
      </c>
      <c r="U10" s="123">
        <v>1</v>
      </c>
      <c r="V10" s="124"/>
      <c r="W10" s="123">
        <v>1</v>
      </c>
      <c r="Y10" s="174"/>
      <c r="Z10" s="176" t="s">
        <v>128</v>
      </c>
      <c r="AA10" s="125" t="s">
        <v>88</v>
      </c>
      <c r="AB10" s="123" t="s">
        <v>115</v>
      </c>
      <c r="AC10" s="125" t="s">
        <v>960</v>
      </c>
      <c r="AD10" s="125" t="s">
        <v>898</v>
      </c>
      <c r="AE10" s="125" t="s">
        <v>959</v>
      </c>
      <c r="AF10" s="123">
        <v>1</v>
      </c>
      <c r="AG10" s="124"/>
      <c r="AH10" s="123">
        <v>1</v>
      </c>
      <c r="AJ10" s="125" t="s">
        <v>765</v>
      </c>
      <c r="AK10" s="123">
        <v>10</v>
      </c>
      <c r="AL10" s="123">
        <v>2</v>
      </c>
      <c r="AM10" s="123">
        <v>3</v>
      </c>
      <c r="AN10" s="124"/>
      <c r="AO10" s="123">
        <v>15</v>
      </c>
      <c r="AP10" s="137">
        <f>AL10/AK10</f>
        <v>0.2</v>
      </c>
      <c r="AR10" s="174" t="s">
        <v>7</v>
      </c>
      <c r="AS10" s="128" t="s">
        <v>84</v>
      </c>
      <c r="AT10" s="126">
        <v>2</v>
      </c>
      <c r="AU10" s="132"/>
      <c r="AV10" s="127"/>
      <c r="AW10" s="132"/>
      <c r="AX10" s="126">
        <v>2</v>
      </c>
      <c r="AY10" s="131">
        <f t="shared" si="2"/>
        <v>0</v>
      </c>
      <c r="BA10" s="60" t="s">
        <v>765</v>
      </c>
      <c r="BB10" s="36">
        <v>59</v>
      </c>
      <c r="BC10" s="36">
        <v>3</v>
      </c>
      <c r="BD10" s="87">
        <v>5.1515151515151507E-2</v>
      </c>
      <c r="BF10" s="170"/>
      <c r="BG10" s="62" t="s">
        <v>756</v>
      </c>
      <c r="BH10" s="37">
        <v>6</v>
      </c>
      <c r="BI10" s="37">
        <v>1</v>
      </c>
      <c r="BJ10" s="87">
        <v>0.16666666666666663</v>
      </c>
    </row>
    <row r="11" spans="1:62" x14ac:dyDescent="0.3">
      <c r="A11" s="125" t="s">
        <v>766</v>
      </c>
      <c r="B11" s="123">
        <v>88</v>
      </c>
      <c r="C11" s="123">
        <v>5</v>
      </c>
      <c r="D11" s="138">
        <f t="shared" si="0"/>
        <v>5.6818181818181816E-2</v>
      </c>
      <c r="E11" s="123">
        <v>89</v>
      </c>
      <c r="F11" s="137">
        <f t="shared" si="1"/>
        <v>0.9887640449438202</v>
      </c>
      <c r="H11" s="128" t="s">
        <v>6</v>
      </c>
      <c r="I11" s="128" t="s">
        <v>56</v>
      </c>
      <c r="J11" s="127"/>
      <c r="K11" s="126">
        <v>1</v>
      </c>
      <c r="L11" s="126">
        <v>1</v>
      </c>
      <c r="N11" s="125" t="s">
        <v>12</v>
      </c>
      <c r="O11" s="139">
        <v>2</v>
      </c>
      <c r="P11" s="140"/>
      <c r="Q11" s="139">
        <v>2</v>
      </c>
      <c r="S11" s="125" t="s">
        <v>4</v>
      </c>
      <c r="T11" s="125" t="s">
        <v>801</v>
      </c>
      <c r="U11" s="123">
        <v>1</v>
      </c>
      <c r="V11" s="124"/>
      <c r="W11" s="123">
        <v>1</v>
      </c>
      <c r="Y11" s="174"/>
      <c r="Z11" s="177"/>
      <c r="AA11" s="125" t="s">
        <v>791</v>
      </c>
      <c r="AB11" s="123" t="s">
        <v>117</v>
      </c>
      <c r="AC11" s="125" t="s">
        <v>894</v>
      </c>
      <c r="AD11" s="125" t="s">
        <v>884</v>
      </c>
      <c r="AE11" s="125" t="s">
        <v>958</v>
      </c>
      <c r="AF11" s="123">
        <v>1</v>
      </c>
      <c r="AG11" s="124"/>
      <c r="AH11" s="123">
        <v>1</v>
      </c>
      <c r="AJ11" s="125" t="s">
        <v>766</v>
      </c>
      <c r="AK11" s="123">
        <v>5</v>
      </c>
      <c r="AL11" s="123">
        <v>1</v>
      </c>
      <c r="AM11" s="123">
        <v>1</v>
      </c>
      <c r="AN11" s="124"/>
      <c r="AO11" s="123">
        <v>7</v>
      </c>
      <c r="AP11" s="137">
        <f>AL11/AK11</f>
        <v>0.2</v>
      </c>
      <c r="AR11" s="174"/>
      <c r="AS11" s="128" t="s">
        <v>85</v>
      </c>
      <c r="AT11" s="126">
        <v>1</v>
      </c>
      <c r="AU11" s="132"/>
      <c r="AV11" s="127"/>
      <c r="AW11" s="132"/>
      <c r="AX11" s="126">
        <v>1</v>
      </c>
      <c r="AY11" s="131">
        <f t="shared" si="2"/>
        <v>0</v>
      </c>
      <c r="BA11" s="60" t="s">
        <v>766</v>
      </c>
      <c r="BB11" s="36">
        <v>44</v>
      </c>
      <c r="BC11" s="36">
        <v>4</v>
      </c>
      <c r="BD11" s="87">
        <v>9.5833333333333326E-2</v>
      </c>
      <c r="BF11" s="168" t="s">
        <v>4</v>
      </c>
      <c r="BG11" s="62" t="s">
        <v>801</v>
      </c>
      <c r="BH11" s="37">
        <v>14</v>
      </c>
      <c r="BI11" s="37">
        <v>1</v>
      </c>
      <c r="BJ11" s="87">
        <v>7.1428571428571425E-2</v>
      </c>
    </row>
    <row r="12" spans="1:62" x14ac:dyDescent="0.3">
      <c r="A12" s="125" t="s">
        <v>10</v>
      </c>
      <c r="B12" s="123">
        <v>31</v>
      </c>
      <c r="C12" s="123">
        <v>0</v>
      </c>
      <c r="D12" s="138">
        <f t="shared" si="0"/>
        <v>0</v>
      </c>
      <c r="E12" s="123">
        <v>31</v>
      </c>
      <c r="F12" s="137">
        <f t="shared" si="1"/>
        <v>1</v>
      </c>
      <c r="H12" s="174" t="s">
        <v>7</v>
      </c>
      <c r="I12" s="128" t="s">
        <v>22</v>
      </c>
      <c r="J12" s="126">
        <v>2</v>
      </c>
      <c r="K12" s="127"/>
      <c r="L12" s="126">
        <v>2</v>
      </c>
      <c r="N12" s="125" t="s">
        <v>13</v>
      </c>
      <c r="O12" s="139">
        <v>3</v>
      </c>
      <c r="P12" s="140"/>
      <c r="Q12" s="139">
        <v>3</v>
      </c>
      <c r="S12" s="179" t="s">
        <v>8</v>
      </c>
      <c r="T12" s="125" t="s">
        <v>640</v>
      </c>
      <c r="U12" s="123">
        <v>1</v>
      </c>
      <c r="V12" s="124"/>
      <c r="W12" s="123">
        <v>1</v>
      </c>
      <c r="Y12" s="174"/>
      <c r="Z12" s="125" t="s">
        <v>756</v>
      </c>
      <c r="AA12" s="125" t="s">
        <v>957</v>
      </c>
      <c r="AB12" s="123" t="s">
        <v>956</v>
      </c>
      <c r="AC12" s="125" t="s">
        <v>955</v>
      </c>
      <c r="AD12" s="125" t="s">
        <v>922</v>
      </c>
      <c r="AE12" s="125" t="s">
        <v>954</v>
      </c>
      <c r="AF12" s="123">
        <v>1</v>
      </c>
      <c r="AG12" s="124"/>
      <c r="AH12" s="123">
        <v>1</v>
      </c>
      <c r="AJ12" s="125" t="s">
        <v>10</v>
      </c>
      <c r="AK12" s="123">
        <v>1</v>
      </c>
      <c r="AL12" s="124"/>
      <c r="AM12" s="124"/>
      <c r="AN12" s="124"/>
      <c r="AO12" s="123">
        <v>1</v>
      </c>
      <c r="AP12" s="137">
        <f>AL12/AK12</f>
        <v>0</v>
      </c>
      <c r="AR12" s="174" t="s">
        <v>8</v>
      </c>
      <c r="AS12" s="128" t="s">
        <v>640</v>
      </c>
      <c r="AT12" s="126">
        <v>3</v>
      </c>
      <c r="AU12" s="132"/>
      <c r="AV12" s="126">
        <v>1</v>
      </c>
      <c r="AW12" s="132"/>
      <c r="AX12" s="126">
        <v>4</v>
      </c>
      <c r="AY12" s="131">
        <f t="shared" si="2"/>
        <v>0</v>
      </c>
      <c r="BA12" s="60" t="s">
        <v>11</v>
      </c>
      <c r="BB12" s="36">
        <v>18</v>
      </c>
      <c r="BC12" s="36">
        <v>3</v>
      </c>
      <c r="BD12" s="87">
        <v>0.23846153846153847</v>
      </c>
      <c r="BF12" s="169"/>
      <c r="BG12" s="62" t="s">
        <v>94</v>
      </c>
      <c r="BH12" s="37">
        <v>14</v>
      </c>
      <c r="BI12" s="37">
        <v>0</v>
      </c>
      <c r="BJ12" s="87">
        <v>0</v>
      </c>
    </row>
    <row r="13" spans="1:62" x14ac:dyDescent="0.3">
      <c r="A13" s="125" t="s">
        <v>11</v>
      </c>
      <c r="B13" s="123">
        <v>28</v>
      </c>
      <c r="C13" s="123">
        <v>4</v>
      </c>
      <c r="D13" s="138">
        <f t="shared" si="0"/>
        <v>0.14285714285714285</v>
      </c>
      <c r="E13" s="123">
        <v>29</v>
      </c>
      <c r="F13" s="137">
        <f t="shared" si="1"/>
        <v>0.96551724137931039</v>
      </c>
      <c r="H13" s="174"/>
      <c r="I13" s="128" t="s">
        <v>56</v>
      </c>
      <c r="J13" s="126">
        <v>1</v>
      </c>
      <c r="K13" s="127"/>
      <c r="L13" s="126">
        <v>1</v>
      </c>
      <c r="N13" s="125" t="s">
        <v>14</v>
      </c>
      <c r="O13" s="139">
        <v>2</v>
      </c>
      <c r="P13" s="140"/>
      <c r="Q13" s="139">
        <v>2</v>
      </c>
      <c r="S13" s="179"/>
      <c r="T13" s="125" t="s">
        <v>533</v>
      </c>
      <c r="U13" s="123">
        <v>1</v>
      </c>
      <c r="V13" s="124"/>
      <c r="W13" s="123">
        <v>1</v>
      </c>
      <c r="Y13" s="174"/>
      <c r="Z13" s="125" t="s">
        <v>540</v>
      </c>
      <c r="AA13" s="125" t="s">
        <v>953</v>
      </c>
      <c r="AB13" s="123" t="s">
        <v>162</v>
      </c>
      <c r="AC13" s="125" t="s">
        <v>952</v>
      </c>
      <c r="AD13" s="125" t="s">
        <v>903</v>
      </c>
      <c r="AE13" s="125" t="s">
        <v>951</v>
      </c>
      <c r="AF13" s="123">
        <v>1</v>
      </c>
      <c r="AG13" s="124"/>
      <c r="AH13" s="123">
        <v>1</v>
      </c>
      <c r="AJ13" s="125" t="s">
        <v>11</v>
      </c>
      <c r="AK13" s="123">
        <v>3</v>
      </c>
      <c r="AL13" s="123">
        <v>1</v>
      </c>
      <c r="AM13" s="124"/>
      <c r="AN13" s="123">
        <v>1</v>
      </c>
      <c r="AO13" s="123">
        <v>5</v>
      </c>
      <c r="AP13" s="137">
        <f>(AN13+AL13)/AK13</f>
        <v>0.66666666666666663</v>
      </c>
      <c r="AR13" s="174"/>
      <c r="AS13" s="128" t="s">
        <v>533</v>
      </c>
      <c r="AT13" s="126">
        <v>4</v>
      </c>
      <c r="AU13" s="132"/>
      <c r="AV13" s="127"/>
      <c r="AW13" s="132"/>
      <c r="AX13" s="126">
        <v>4</v>
      </c>
      <c r="AY13" s="131">
        <f t="shared" si="2"/>
        <v>0</v>
      </c>
      <c r="BA13" s="60" t="s">
        <v>12</v>
      </c>
      <c r="BB13" s="36">
        <v>29</v>
      </c>
      <c r="BC13" s="36">
        <v>2</v>
      </c>
      <c r="BD13" s="87">
        <v>6.6666666666666666E-2</v>
      </c>
      <c r="BF13" s="169"/>
      <c r="BG13" s="62" t="s">
        <v>502</v>
      </c>
      <c r="BH13" s="37">
        <v>9</v>
      </c>
      <c r="BI13" s="37">
        <v>0</v>
      </c>
      <c r="BJ13" s="87">
        <v>0</v>
      </c>
    </row>
    <row r="14" spans="1:62" x14ac:dyDescent="0.3">
      <c r="A14" s="125" t="s">
        <v>12</v>
      </c>
      <c r="B14" s="123">
        <v>48</v>
      </c>
      <c r="C14" s="123">
        <v>3</v>
      </c>
      <c r="D14" s="138">
        <f t="shared" si="0"/>
        <v>6.25E-2</v>
      </c>
      <c r="E14" s="123">
        <v>48</v>
      </c>
      <c r="F14" s="137">
        <f t="shared" si="1"/>
        <v>1</v>
      </c>
      <c r="H14" s="128" t="s">
        <v>8</v>
      </c>
      <c r="I14" s="128" t="s">
        <v>51</v>
      </c>
      <c r="J14" s="126">
        <v>2</v>
      </c>
      <c r="K14" s="127"/>
      <c r="L14" s="126">
        <v>2</v>
      </c>
      <c r="N14" s="125" t="s">
        <v>15</v>
      </c>
      <c r="O14" s="139">
        <v>1</v>
      </c>
      <c r="P14" s="140"/>
      <c r="Q14" s="139">
        <v>1</v>
      </c>
      <c r="S14" s="179" t="s">
        <v>765</v>
      </c>
      <c r="T14" s="125" t="s">
        <v>758</v>
      </c>
      <c r="U14" s="123">
        <v>1</v>
      </c>
      <c r="V14" s="124"/>
      <c r="W14" s="123">
        <v>1</v>
      </c>
      <c r="Y14" s="125" t="s">
        <v>4</v>
      </c>
      <c r="Z14" s="125" t="s">
        <v>801</v>
      </c>
      <c r="AA14" s="125" t="s">
        <v>950</v>
      </c>
      <c r="AB14" s="123" t="s">
        <v>949</v>
      </c>
      <c r="AC14" s="125" t="s">
        <v>948</v>
      </c>
      <c r="AD14" s="125" t="s">
        <v>898</v>
      </c>
      <c r="AE14" s="125" t="s">
        <v>947</v>
      </c>
      <c r="AF14" s="123">
        <v>1</v>
      </c>
      <c r="AG14" s="124"/>
      <c r="AH14" s="123">
        <v>1</v>
      </c>
      <c r="AJ14" s="125" t="s">
        <v>12</v>
      </c>
      <c r="AK14" s="123">
        <v>3</v>
      </c>
      <c r="AL14" s="123">
        <v>1</v>
      </c>
      <c r="AM14" s="124"/>
      <c r="AN14" s="124"/>
      <c r="AO14" s="123">
        <v>4</v>
      </c>
      <c r="AP14" s="137">
        <f>(AN14+AL14)/AK14</f>
        <v>0.33333333333333331</v>
      </c>
      <c r="AR14" s="174" t="s">
        <v>765</v>
      </c>
      <c r="AS14" s="128" t="s">
        <v>758</v>
      </c>
      <c r="AT14" s="126">
        <v>2</v>
      </c>
      <c r="AU14" s="132"/>
      <c r="AV14" s="127"/>
      <c r="AW14" s="132"/>
      <c r="AX14" s="126">
        <v>2</v>
      </c>
      <c r="AY14" s="131">
        <f t="shared" si="2"/>
        <v>0</v>
      </c>
      <c r="BA14" s="60" t="s">
        <v>13</v>
      </c>
      <c r="BB14" s="36">
        <v>51</v>
      </c>
      <c r="BC14" s="36">
        <v>3</v>
      </c>
      <c r="BD14" s="87">
        <v>5.7692307692307689E-2</v>
      </c>
      <c r="BF14" s="170"/>
      <c r="BG14" s="62" t="s">
        <v>997</v>
      </c>
      <c r="BH14" s="37">
        <v>14</v>
      </c>
      <c r="BI14" s="37">
        <v>0</v>
      </c>
      <c r="BJ14" s="87">
        <v>0</v>
      </c>
    </row>
    <row r="15" spans="1:62" x14ac:dyDescent="0.3">
      <c r="A15" s="125" t="s">
        <v>13</v>
      </c>
      <c r="B15" s="123">
        <v>85</v>
      </c>
      <c r="C15" s="123">
        <v>3</v>
      </c>
      <c r="D15" s="138">
        <f t="shared" si="0"/>
        <v>3.5294117647058823E-2</v>
      </c>
      <c r="E15" s="123">
        <v>85</v>
      </c>
      <c r="F15" s="137">
        <f t="shared" si="1"/>
        <v>1</v>
      </c>
      <c r="H15" s="174" t="s">
        <v>765</v>
      </c>
      <c r="I15" s="128" t="s">
        <v>22</v>
      </c>
      <c r="J15" s="126">
        <v>4</v>
      </c>
      <c r="K15" s="127"/>
      <c r="L15" s="126">
        <v>4</v>
      </c>
      <c r="N15" s="125" t="s">
        <v>16</v>
      </c>
      <c r="O15" s="139">
        <v>2</v>
      </c>
      <c r="P15" s="140"/>
      <c r="Q15" s="139">
        <v>2</v>
      </c>
      <c r="S15" s="179"/>
      <c r="T15" s="125" t="s">
        <v>132</v>
      </c>
      <c r="U15" s="123">
        <v>1</v>
      </c>
      <c r="V15" s="124"/>
      <c r="W15" s="123">
        <v>1</v>
      </c>
      <c r="Y15" s="174" t="s">
        <v>8</v>
      </c>
      <c r="Z15" s="125" t="s">
        <v>640</v>
      </c>
      <c r="AA15" s="125" t="s">
        <v>946</v>
      </c>
      <c r="AB15" s="123" t="s">
        <v>888</v>
      </c>
      <c r="AC15" s="125" t="s">
        <v>509</v>
      </c>
      <c r="AD15" s="125" t="s">
        <v>908</v>
      </c>
      <c r="AE15" s="125" t="s">
        <v>945</v>
      </c>
      <c r="AF15" s="123">
        <v>1</v>
      </c>
      <c r="AG15" s="124"/>
      <c r="AH15" s="123">
        <v>1</v>
      </c>
      <c r="AJ15" s="125" t="s">
        <v>13</v>
      </c>
      <c r="AK15" s="123">
        <v>6</v>
      </c>
      <c r="AL15" s="124"/>
      <c r="AM15" s="124"/>
      <c r="AN15" s="124"/>
      <c r="AO15" s="123">
        <v>6</v>
      </c>
      <c r="AP15" s="137">
        <f>(AN15+AL15)/AK15</f>
        <v>0</v>
      </c>
      <c r="AR15" s="174"/>
      <c r="AS15" s="128" t="s">
        <v>542</v>
      </c>
      <c r="AT15" s="126">
        <v>2</v>
      </c>
      <c r="AU15" s="132"/>
      <c r="AV15" s="127"/>
      <c r="AW15" s="132"/>
      <c r="AX15" s="126">
        <v>2</v>
      </c>
      <c r="AY15" s="131">
        <f t="shared" si="2"/>
        <v>0</v>
      </c>
      <c r="BA15" s="60" t="s">
        <v>14</v>
      </c>
      <c r="BB15" s="36">
        <v>27</v>
      </c>
      <c r="BC15" s="36">
        <v>2</v>
      </c>
      <c r="BD15" s="87">
        <v>7.407407407407407E-2</v>
      </c>
      <c r="BF15" s="168" t="s">
        <v>6</v>
      </c>
      <c r="BG15" s="62" t="s">
        <v>541</v>
      </c>
      <c r="BH15" s="37">
        <v>12</v>
      </c>
      <c r="BI15" s="37">
        <v>0</v>
      </c>
      <c r="BJ15" s="87">
        <v>0</v>
      </c>
    </row>
    <row r="16" spans="1:62" x14ac:dyDescent="0.3">
      <c r="A16" s="125" t="s">
        <v>14</v>
      </c>
      <c r="B16" s="123">
        <v>55</v>
      </c>
      <c r="C16" s="123">
        <v>6</v>
      </c>
      <c r="D16" s="138">
        <f t="shared" si="0"/>
        <v>0.10909090909090909</v>
      </c>
      <c r="E16" s="123">
        <v>57</v>
      </c>
      <c r="F16" s="137">
        <f t="shared" si="1"/>
        <v>0.96491228070175439</v>
      </c>
      <c r="H16" s="174"/>
      <c r="I16" s="128" t="s">
        <v>42</v>
      </c>
      <c r="J16" s="126">
        <v>1</v>
      </c>
      <c r="K16" s="127"/>
      <c r="L16" s="126">
        <v>1</v>
      </c>
      <c r="N16" s="102" t="s">
        <v>762</v>
      </c>
      <c r="O16" s="57">
        <f>SUM(O3:O15)</f>
        <v>31</v>
      </c>
      <c r="P16" s="49">
        <f>SUM(P4:P15)</f>
        <v>3</v>
      </c>
      <c r="Q16" s="49">
        <f>SUM(Q3:Q15)</f>
        <v>34</v>
      </c>
      <c r="S16" s="179"/>
      <c r="T16" s="125" t="s">
        <v>542</v>
      </c>
      <c r="U16" s="123">
        <v>1</v>
      </c>
      <c r="V16" s="124"/>
      <c r="W16" s="123">
        <v>1</v>
      </c>
      <c r="Y16" s="174"/>
      <c r="Z16" s="125" t="s">
        <v>533</v>
      </c>
      <c r="AA16" s="125" t="s">
        <v>820</v>
      </c>
      <c r="AB16" s="123" t="s">
        <v>279</v>
      </c>
      <c r="AC16" s="125" t="s">
        <v>627</v>
      </c>
      <c r="AD16" s="125" t="s">
        <v>944</v>
      </c>
      <c r="AE16" s="125" t="s">
        <v>943</v>
      </c>
      <c r="AF16" s="123">
        <v>1</v>
      </c>
      <c r="AG16" s="124"/>
      <c r="AH16" s="123">
        <v>1</v>
      </c>
      <c r="AJ16" s="125" t="s">
        <v>14</v>
      </c>
      <c r="AK16" s="123">
        <v>3</v>
      </c>
      <c r="AL16" s="124"/>
      <c r="AM16" s="123">
        <v>1</v>
      </c>
      <c r="AN16" s="124"/>
      <c r="AO16" s="123">
        <v>4</v>
      </c>
      <c r="AP16" s="137">
        <f>(AN16+AL16)/AK16</f>
        <v>0</v>
      </c>
      <c r="AR16" s="174"/>
      <c r="AS16" s="128" t="s">
        <v>942</v>
      </c>
      <c r="AT16" s="126">
        <v>1</v>
      </c>
      <c r="AU16" s="132"/>
      <c r="AV16" s="126">
        <v>1</v>
      </c>
      <c r="AW16" s="132"/>
      <c r="AX16" s="126">
        <v>2</v>
      </c>
      <c r="AY16" s="131">
        <f t="shared" si="2"/>
        <v>0</v>
      </c>
      <c r="BA16" s="60" t="s">
        <v>15</v>
      </c>
      <c r="BB16" s="36">
        <v>17</v>
      </c>
      <c r="BC16" s="36">
        <v>1</v>
      </c>
      <c r="BD16" s="87">
        <v>6.6666666666666666E-2</v>
      </c>
      <c r="BF16" s="170"/>
      <c r="BG16" s="62" t="s">
        <v>998</v>
      </c>
      <c r="BH16" s="37">
        <v>12</v>
      </c>
      <c r="BI16" s="37">
        <v>0</v>
      </c>
      <c r="BJ16" s="87">
        <v>0</v>
      </c>
    </row>
    <row r="17" spans="1:62" x14ac:dyDescent="0.3">
      <c r="A17" s="125" t="s">
        <v>15</v>
      </c>
      <c r="B17" s="123">
        <v>35</v>
      </c>
      <c r="C17" s="123">
        <v>1</v>
      </c>
      <c r="D17" s="138">
        <f t="shared" si="0"/>
        <v>2.8571428571428571E-2</v>
      </c>
      <c r="E17" s="123">
        <v>35</v>
      </c>
      <c r="F17" s="137">
        <f t="shared" si="1"/>
        <v>1</v>
      </c>
      <c r="H17" s="174"/>
      <c r="I17" s="128" t="s">
        <v>51</v>
      </c>
      <c r="J17" s="126">
        <v>3</v>
      </c>
      <c r="K17" s="127"/>
      <c r="L17" s="126">
        <v>3</v>
      </c>
      <c r="S17" s="179" t="s">
        <v>766</v>
      </c>
      <c r="T17" s="125" t="s">
        <v>131</v>
      </c>
      <c r="U17" s="123">
        <v>3</v>
      </c>
      <c r="V17" s="124"/>
      <c r="W17" s="123">
        <v>3</v>
      </c>
      <c r="Y17" s="174" t="s">
        <v>765</v>
      </c>
      <c r="Z17" s="125" t="s">
        <v>758</v>
      </c>
      <c r="AA17" s="125" t="s">
        <v>824</v>
      </c>
      <c r="AB17" s="123" t="s">
        <v>189</v>
      </c>
      <c r="AC17" s="125" t="s">
        <v>798</v>
      </c>
      <c r="AD17" s="125" t="s">
        <v>903</v>
      </c>
      <c r="AE17" s="125" t="s">
        <v>941</v>
      </c>
      <c r="AF17" s="123">
        <v>1</v>
      </c>
      <c r="AG17" s="124"/>
      <c r="AH17" s="123">
        <v>1</v>
      </c>
      <c r="AJ17" s="125" t="s">
        <v>16</v>
      </c>
      <c r="AK17" s="123">
        <v>2</v>
      </c>
      <c r="AL17" s="123">
        <v>3</v>
      </c>
      <c r="AM17" s="124"/>
      <c r="AN17" s="124"/>
      <c r="AO17" s="123">
        <v>5</v>
      </c>
      <c r="AP17" s="137">
        <f>AL17/AK17</f>
        <v>1.5</v>
      </c>
      <c r="AR17" s="174" t="s">
        <v>766</v>
      </c>
      <c r="AS17" s="128" t="s">
        <v>940</v>
      </c>
      <c r="AT17" s="126">
        <v>2</v>
      </c>
      <c r="AU17" s="132"/>
      <c r="AV17" s="127"/>
      <c r="AW17" s="132"/>
      <c r="AX17" s="126">
        <v>2</v>
      </c>
      <c r="AY17" s="131">
        <f t="shared" si="2"/>
        <v>0</v>
      </c>
      <c r="BA17" s="60" t="s">
        <v>16</v>
      </c>
      <c r="BB17" s="36">
        <v>48</v>
      </c>
      <c r="BC17" s="36">
        <v>2</v>
      </c>
      <c r="BD17" s="87">
        <v>4.4999999999999998E-2</v>
      </c>
      <c r="BF17" s="168" t="s">
        <v>7</v>
      </c>
      <c r="BG17" s="62" t="s">
        <v>84</v>
      </c>
      <c r="BH17" s="37">
        <v>9</v>
      </c>
      <c r="BI17" s="37">
        <v>0</v>
      </c>
      <c r="BJ17" s="87">
        <v>0</v>
      </c>
    </row>
    <row r="18" spans="1:62" x14ac:dyDescent="0.3">
      <c r="A18" s="125" t="s">
        <v>16</v>
      </c>
      <c r="B18" s="123">
        <v>80</v>
      </c>
      <c r="C18" s="123">
        <v>5</v>
      </c>
      <c r="D18" s="138">
        <f t="shared" si="0"/>
        <v>6.25E-2</v>
      </c>
      <c r="E18" s="123">
        <v>83</v>
      </c>
      <c r="F18" s="137">
        <f t="shared" si="1"/>
        <v>0.96385542168674698</v>
      </c>
      <c r="H18" s="174"/>
      <c r="I18" s="128" t="s">
        <v>52</v>
      </c>
      <c r="J18" s="126">
        <v>1</v>
      </c>
      <c r="K18" s="127"/>
      <c r="L18" s="126">
        <v>1</v>
      </c>
      <c r="O18" s="25"/>
      <c r="S18" s="179"/>
      <c r="T18" s="125" t="s">
        <v>534</v>
      </c>
      <c r="U18" s="123">
        <v>1</v>
      </c>
      <c r="V18" s="124"/>
      <c r="W18" s="123">
        <v>1</v>
      </c>
      <c r="Y18" s="174"/>
      <c r="Z18" s="125" t="s">
        <v>132</v>
      </c>
      <c r="AA18" s="125" t="s">
        <v>76</v>
      </c>
      <c r="AB18" s="123" t="s">
        <v>939</v>
      </c>
      <c r="AC18" s="125" t="s">
        <v>938</v>
      </c>
      <c r="AD18" s="125" t="s">
        <v>937</v>
      </c>
      <c r="AE18" s="125" t="s">
        <v>936</v>
      </c>
      <c r="AF18" s="123">
        <v>1</v>
      </c>
      <c r="AG18" s="124"/>
      <c r="AH18" s="123">
        <v>1</v>
      </c>
      <c r="AJ18" s="136" t="s">
        <v>762</v>
      </c>
      <c r="AK18" s="57">
        <f>SUM(AK3:AK17)</f>
        <v>59</v>
      </c>
      <c r="AL18" s="57">
        <f>SUM(AL3:AL17)</f>
        <v>12</v>
      </c>
      <c r="AM18" s="57">
        <f>SUM(AM3:AM17)</f>
        <v>8</v>
      </c>
      <c r="AN18" s="57">
        <f>SUM(AN3:AN17)</f>
        <v>2</v>
      </c>
      <c r="AO18" s="57">
        <f>SUM(AO3:AO17)</f>
        <v>81</v>
      </c>
      <c r="AP18" s="129">
        <f>(AN18+AL18)/AK18</f>
        <v>0.23728813559322035</v>
      </c>
      <c r="AR18" s="174"/>
      <c r="AS18" s="128" t="s">
        <v>131</v>
      </c>
      <c r="AT18" s="126">
        <v>2</v>
      </c>
      <c r="AU18" s="133">
        <v>1</v>
      </c>
      <c r="AV18" s="126">
        <v>1</v>
      </c>
      <c r="AW18" s="132"/>
      <c r="AX18" s="126">
        <v>4</v>
      </c>
      <c r="AY18" s="131">
        <f t="shared" si="2"/>
        <v>0.5</v>
      </c>
      <c r="BA18" s="102" t="s">
        <v>762</v>
      </c>
      <c r="BB18" s="57">
        <v>481</v>
      </c>
      <c r="BC18" s="57">
        <v>33</v>
      </c>
      <c r="BD18" s="142">
        <v>8.292465636215636E-2</v>
      </c>
      <c r="BF18" s="169"/>
      <c r="BG18" s="62" t="s">
        <v>85</v>
      </c>
      <c r="BH18" s="37">
        <v>9</v>
      </c>
      <c r="BI18" s="37">
        <v>0</v>
      </c>
      <c r="BJ18" s="87">
        <v>0</v>
      </c>
    </row>
    <row r="19" spans="1:62" x14ac:dyDescent="0.3">
      <c r="A19" s="136" t="s">
        <v>762</v>
      </c>
      <c r="B19" s="49">
        <f>SUM(B3:B18)</f>
        <v>902</v>
      </c>
      <c r="C19" s="49">
        <f>SUM(C3:C18)</f>
        <v>59</v>
      </c>
      <c r="D19" s="135">
        <f t="shared" si="0"/>
        <v>6.5410199556541024E-2</v>
      </c>
      <c r="E19" s="49">
        <f>SUM(E3:E18)</f>
        <v>952</v>
      </c>
      <c r="F19" s="134">
        <f t="shared" si="1"/>
        <v>0.94747899159663862</v>
      </c>
      <c r="H19" s="174"/>
      <c r="I19" s="128" t="s">
        <v>53</v>
      </c>
      <c r="J19" s="126">
        <v>1</v>
      </c>
      <c r="K19" s="127"/>
      <c r="L19" s="126">
        <v>1</v>
      </c>
      <c r="S19" s="179" t="s">
        <v>11</v>
      </c>
      <c r="T19" s="125" t="s">
        <v>759</v>
      </c>
      <c r="U19" s="123">
        <v>1</v>
      </c>
      <c r="V19" s="123">
        <v>1</v>
      </c>
      <c r="W19" s="123">
        <v>2</v>
      </c>
      <c r="Y19" s="174"/>
      <c r="Z19" s="125" t="s">
        <v>542</v>
      </c>
      <c r="AA19" s="125" t="s">
        <v>831</v>
      </c>
      <c r="AB19" s="123" t="s">
        <v>425</v>
      </c>
      <c r="AC19" s="125" t="s">
        <v>822</v>
      </c>
      <c r="AD19" s="125" t="s">
        <v>885</v>
      </c>
      <c r="AE19" s="125" t="s">
        <v>935</v>
      </c>
      <c r="AF19" s="123">
        <v>1</v>
      </c>
      <c r="AG19" s="124"/>
      <c r="AH19" s="123">
        <v>1</v>
      </c>
      <c r="AR19" s="174" t="s">
        <v>11</v>
      </c>
      <c r="AS19" s="128" t="s">
        <v>759</v>
      </c>
      <c r="AT19" s="126">
        <v>1</v>
      </c>
      <c r="AU19" s="132"/>
      <c r="AV19" s="127"/>
      <c r="AW19" s="133">
        <v>1</v>
      </c>
      <c r="AX19" s="126">
        <v>2</v>
      </c>
      <c r="AY19" s="131">
        <f>AW19/AT19</f>
        <v>1</v>
      </c>
      <c r="BF19" s="170"/>
      <c r="BG19" s="62" t="s">
        <v>665</v>
      </c>
      <c r="BH19" s="37">
        <v>8</v>
      </c>
      <c r="BI19" s="37">
        <v>0</v>
      </c>
      <c r="BJ19" s="87">
        <v>0</v>
      </c>
    </row>
    <row r="20" spans="1:62" x14ac:dyDescent="0.3">
      <c r="H20" s="174" t="s">
        <v>766</v>
      </c>
      <c r="I20" s="128" t="s">
        <v>51</v>
      </c>
      <c r="J20" s="126">
        <v>4</v>
      </c>
      <c r="K20" s="127"/>
      <c r="L20" s="126">
        <v>4</v>
      </c>
      <c r="S20" s="179"/>
      <c r="T20" s="125" t="s">
        <v>133</v>
      </c>
      <c r="U20" s="123">
        <v>1</v>
      </c>
      <c r="V20" s="124"/>
      <c r="W20" s="123">
        <v>1</v>
      </c>
      <c r="Y20" s="174" t="s">
        <v>766</v>
      </c>
      <c r="Z20" s="176" t="s">
        <v>131</v>
      </c>
      <c r="AA20" s="125" t="s">
        <v>934</v>
      </c>
      <c r="AB20" s="123" t="s">
        <v>933</v>
      </c>
      <c r="AC20" s="125" t="s">
        <v>932</v>
      </c>
      <c r="AD20" s="125" t="s">
        <v>903</v>
      </c>
      <c r="AE20" s="125" t="s">
        <v>931</v>
      </c>
      <c r="AF20" s="123">
        <v>1</v>
      </c>
      <c r="AG20" s="124"/>
      <c r="AH20" s="123">
        <v>1</v>
      </c>
      <c r="AR20" s="174"/>
      <c r="AS20" s="128" t="s">
        <v>133</v>
      </c>
      <c r="AT20" s="126">
        <v>2</v>
      </c>
      <c r="AU20" s="132"/>
      <c r="AV20" s="127"/>
      <c r="AW20" s="132"/>
      <c r="AX20" s="126">
        <v>2</v>
      </c>
      <c r="AY20" s="131">
        <f>AW20/AT20</f>
        <v>0</v>
      </c>
      <c r="BF20" s="168" t="s">
        <v>8</v>
      </c>
      <c r="BG20" s="62" t="s">
        <v>640</v>
      </c>
      <c r="BH20" s="37">
        <v>5</v>
      </c>
      <c r="BI20" s="37">
        <v>1</v>
      </c>
      <c r="BJ20" s="87">
        <v>0.2</v>
      </c>
    </row>
    <row r="21" spans="1:62" x14ac:dyDescent="0.3">
      <c r="H21" s="174"/>
      <c r="I21" s="128" t="s">
        <v>52</v>
      </c>
      <c r="J21" s="127"/>
      <c r="K21" s="126">
        <v>1</v>
      </c>
      <c r="L21" s="126">
        <v>1</v>
      </c>
      <c r="S21" s="125" t="s">
        <v>12</v>
      </c>
      <c r="T21" s="125" t="s">
        <v>134</v>
      </c>
      <c r="U21" s="123">
        <v>2</v>
      </c>
      <c r="V21" s="124"/>
      <c r="W21" s="123">
        <v>2</v>
      </c>
      <c r="Y21" s="174"/>
      <c r="Z21" s="181"/>
      <c r="AA21" s="125" t="s">
        <v>593</v>
      </c>
      <c r="AB21" s="123" t="s">
        <v>116</v>
      </c>
      <c r="AC21" s="125" t="s">
        <v>930</v>
      </c>
      <c r="AD21" s="125" t="s">
        <v>885</v>
      </c>
      <c r="AE21" s="125" t="s">
        <v>929</v>
      </c>
      <c r="AF21" s="123">
        <v>1</v>
      </c>
      <c r="AG21" s="124"/>
      <c r="AH21" s="123">
        <v>1</v>
      </c>
      <c r="AR21" s="174" t="s">
        <v>12</v>
      </c>
      <c r="AS21" s="128" t="s">
        <v>444</v>
      </c>
      <c r="AT21" s="126">
        <v>1</v>
      </c>
      <c r="AU21" s="132"/>
      <c r="AV21" s="127"/>
      <c r="AW21" s="132"/>
      <c r="AX21" s="126">
        <v>1</v>
      </c>
      <c r="AY21" s="131">
        <f>AW21/AT21</f>
        <v>0</v>
      </c>
      <c r="BF21" s="170"/>
      <c r="BG21" s="62" t="s">
        <v>533</v>
      </c>
      <c r="BH21" s="37">
        <v>12</v>
      </c>
      <c r="BI21" s="37">
        <v>1</v>
      </c>
      <c r="BJ21" s="87">
        <v>8.3333333333333315E-2</v>
      </c>
    </row>
    <row r="22" spans="1:62" x14ac:dyDescent="0.3">
      <c r="H22" s="174" t="s">
        <v>11</v>
      </c>
      <c r="I22" s="128" t="s">
        <v>51</v>
      </c>
      <c r="J22" s="126">
        <v>2</v>
      </c>
      <c r="K22" s="126">
        <v>1</v>
      </c>
      <c r="L22" s="126">
        <v>3</v>
      </c>
      <c r="S22" s="179" t="s">
        <v>13</v>
      </c>
      <c r="T22" s="125" t="s">
        <v>760</v>
      </c>
      <c r="U22" s="123">
        <v>2</v>
      </c>
      <c r="V22" s="124"/>
      <c r="W22" s="123">
        <v>2</v>
      </c>
      <c r="Y22" s="174"/>
      <c r="Z22" s="177"/>
      <c r="AA22" s="125" t="s">
        <v>928</v>
      </c>
      <c r="AB22" s="123" t="s">
        <v>927</v>
      </c>
      <c r="AC22" s="125" t="s">
        <v>179</v>
      </c>
      <c r="AD22" s="125" t="s">
        <v>926</v>
      </c>
      <c r="AE22" s="125" t="s">
        <v>925</v>
      </c>
      <c r="AF22" s="123">
        <v>1</v>
      </c>
      <c r="AG22" s="124"/>
      <c r="AH22" s="123">
        <v>1</v>
      </c>
      <c r="AR22" s="174"/>
      <c r="AS22" s="128" t="s">
        <v>134</v>
      </c>
      <c r="AT22" s="126">
        <v>1</v>
      </c>
      <c r="AU22" s="133">
        <v>1</v>
      </c>
      <c r="AV22" s="127"/>
      <c r="AW22" s="132"/>
      <c r="AX22" s="126">
        <v>2</v>
      </c>
      <c r="AY22" s="131">
        <f t="shared" ref="AY22:AY27" si="3">AU22/AT22</f>
        <v>1</v>
      </c>
      <c r="BF22" s="168" t="s">
        <v>765</v>
      </c>
      <c r="BG22" s="62" t="s">
        <v>758</v>
      </c>
      <c r="BH22" s="37">
        <v>12</v>
      </c>
      <c r="BI22" s="37">
        <v>1</v>
      </c>
      <c r="BJ22" s="87">
        <v>8.3333333333333315E-2</v>
      </c>
    </row>
    <row r="23" spans="1:62" x14ac:dyDescent="0.3">
      <c r="H23" s="174"/>
      <c r="I23" s="128" t="s">
        <v>56</v>
      </c>
      <c r="J23" s="126">
        <v>2</v>
      </c>
      <c r="K23" s="127"/>
      <c r="L23" s="126">
        <v>2</v>
      </c>
      <c r="S23" s="179"/>
      <c r="T23" s="125" t="s">
        <v>137</v>
      </c>
      <c r="U23" s="123">
        <v>1</v>
      </c>
      <c r="V23" s="124"/>
      <c r="W23" s="123">
        <v>1</v>
      </c>
      <c r="Y23" s="174"/>
      <c r="Z23" s="125" t="s">
        <v>534</v>
      </c>
      <c r="AA23" s="125" t="s">
        <v>119</v>
      </c>
      <c r="AB23" s="123" t="s">
        <v>924</v>
      </c>
      <c r="AC23" s="125" t="s">
        <v>923</v>
      </c>
      <c r="AD23" s="125" t="s">
        <v>922</v>
      </c>
      <c r="AE23" s="125" t="s">
        <v>921</v>
      </c>
      <c r="AF23" s="123">
        <v>1</v>
      </c>
      <c r="AG23" s="124"/>
      <c r="AH23" s="123">
        <v>1</v>
      </c>
      <c r="AR23" s="174" t="s">
        <v>13</v>
      </c>
      <c r="AS23" s="128" t="s">
        <v>760</v>
      </c>
      <c r="AT23" s="126">
        <v>2</v>
      </c>
      <c r="AU23" s="132"/>
      <c r="AV23" s="127"/>
      <c r="AW23" s="132"/>
      <c r="AX23" s="126">
        <v>2</v>
      </c>
      <c r="AY23" s="131">
        <f t="shared" si="3"/>
        <v>0</v>
      </c>
      <c r="BF23" s="169"/>
      <c r="BG23" s="62" t="s">
        <v>880</v>
      </c>
      <c r="BH23" s="37">
        <v>12</v>
      </c>
      <c r="BI23" s="37">
        <v>0</v>
      </c>
      <c r="BJ23" s="87">
        <v>0</v>
      </c>
    </row>
    <row r="24" spans="1:62" x14ac:dyDescent="0.3">
      <c r="H24" s="174" t="s">
        <v>12</v>
      </c>
      <c r="I24" s="128" t="s">
        <v>51</v>
      </c>
      <c r="J24" s="126">
        <v>2</v>
      </c>
      <c r="K24" s="127"/>
      <c r="L24" s="126">
        <v>2</v>
      </c>
      <c r="S24" s="125" t="s">
        <v>14</v>
      </c>
      <c r="T24" s="125" t="s">
        <v>93</v>
      </c>
      <c r="U24" s="123">
        <v>2</v>
      </c>
      <c r="V24" s="124"/>
      <c r="W24" s="123">
        <v>2</v>
      </c>
      <c r="Y24" s="174" t="s">
        <v>11</v>
      </c>
      <c r="Z24" s="176" t="s">
        <v>759</v>
      </c>
      <c r="AA24" s="176" t="s">
        <v>704</v>
      </c>
      <c r="AB24" s="123" t="s">
        <v>293</v>
      </c>
      <c r="AC24" s="125" t="s">
        <v>874</v>
      </c>
      <c r="AD24" s="125" t="s">
        <v>920</v>
      </c>
      <c r="AE24" s="125" t="s">
        <v>919</v>
      </c>
      <c r="AF24" s="123">
        <v>1</v>
      </c>
      <c r="AG24" s="124"/>
      <c r="AH24" s="123">
        <v>1</v>
      </c>
      <c r="AR24" s="174"/>
      <c r="AS24" s="128" t="s">
        <v>137</v>
      </c>
      <c r="AT24" s="126">
        <v>1</v>
      </c>
      <c r="AU24" s="132"/>
      <c r="AV24" s="127"/>
      <c r="AW24" s="132"/>
      <c r="AX24" s="126">
        <v>1</v>
      </c>
      <c r="AY24" s="131">
        <f t="shared" si="3"/>
        <v>0</v>
      </c>
      <c r="BF24" s="169"/>
      <c r="BG24" s="62" t="s">
        <v>132</v>
      </c>
      <c r="BH24" s="37">
        <v>11</v>
      </c>
      <c r="BI24" s="37">
        <v>1</v>
      </c>
      <c r="BJ24" s="87">
        <v>9.0909090909090912E-2</v>
      </c>
    </row>
    <row r="25" spans="1:62" x14ac:dyDescent="0.3">
      <c r="H25" s="174"/>
      <c r="I25" s="128" t="s">
        <v>52</v>
      </c>
      <c r="J25" s="126">
        <v>1</v>
      </c>
      <c r="K25" s="127"/>
      <c r="L25" s="126">
        <v>1</v>
      </c>
      <c r="S25" s="125" t="s">
        <v>15</v>
      </c>
      <c r="T25" s="125" t="s">
        <v>138</v>
      </c>
      <c r="U25" s="123">
        <v>1</v>
      </c>
      <c r="V25" s="124"/>
      <c r="W25" s="123">
        <v>1</v>
      </c>
      <c r="Y25" s="174"/>
      <c r="Z25" s="177"/>
      <c r="AA25" s="177"/>
      <c r="AB25" s="123" t="s">
        <v>237</v>
      </c>
      <c r="AC25" s="125" t="s">
        <v>908</v>
      </c>
      <c r="AD25" s="125" t="s">
        <v>918</v>
      </c>
      <c r="AE25" s="125" t="s">
        <v>917</v>
      </c>
      <c r="AF25" s="124"/>
      <c r="AG25" s="123">
        <v>1</v>
      </c>
      <c r="AH25" s="123">
        <v>1</v>
      </c>
      <c r="AR25" s="128" t="s">
        <v>14</v>
      </c>
      <c r="AS25" s="128" t="s">
        <v>93</v>
      </c>
      <c r="AT25" s="126">
        <v>1</v>
      </c>
      <c r="AU25" s="132"/>
      <c r="AV25" s="127"/>
      <c r="AW25" s="132"/>
      <c r="AX25" s="126">
        <v>1</v>
      </c>
      <c r="AY25" s="131">
        <f t="shared" si="3"/>
        <v>0</v>
      </c>
      <c r="BF25" s="169"/>
      <c r="BG25" s="62" t="s">
        <v>542</v>
      </c>
      <c r="BH25" s="37">
        <v>12</v>
      </c>
      <c r="BI25" s="37">
        <v>1</v>
      </c>
      <c r="BJ25" s="87">
        <v>8.3333333333333315E-2</v>
      </c>
    </row>
    <row r="26" spans="1:62" x14ac:dyDescent="0.3">
      <c r="H26" s="128" t="s">
        <v>13</v>
      </c>
      <c r="I26" s="128" t="s">
        <v>51</v>
      </c>
      <c r="J26" s="126">
        <v>3</v>
      </c>
      <c r="K26" s="127"/>
      <c r="L26" s="126">
        <v>3</v>
      </c>
      <c r="S26" s="179" t="s">
        <v>16</v>
      </c>
      <c r="T26" s="125" t="s">
        <v>140</v>
      </c>
      <c r="U26" s="123">
        <v>1</v>
      </c>
      <c r="V26" s="124"/>
      <c r="W26" s="123">
        <v>1</v>
      </c>
      <c r="Y26" s="174"/>
      <c r="Z26" s="125" t="s">
        <v>133</v>
      </c>
      <c r="AA26" s="125" t="s">
        <v>916</v>
      </c>
      <c r="AB26" s="123" t="s">
        <v>336</v>
      </c>
      <c r="AC26" s="125" t="s">
        <v>784</v>
      </c>
      <c r="AD26" s="125" t="s">
        <v>884</v>
      </c>
      <c r="AE26" s="125" t="s">
        <v>915</v>
      </c>
      <c r="AF26" s="123">
        <v>1</v>
      </c>
      <c r="AG26" s="124"/>
      <c r="AH26" s="123">
        <v>1</v>
      </c>
      <c r="AR26" s="174" t="s">
        <v>16</v>
      </c>
      <c r="AS26" s="128" t="s">
        <v>140</v>
      </c>
      <c r="AT26" s="126">
        <v>1</v>
      </c>
      <c r="AU26" s="132"/>
      <c r="AV26" s="127"/>
      <c r="AW26" s="132"/>
      <c r="AX26" s="126">
        <v>1</v>
      </c>
      <c r="AY26" s="131">
        <f t="shared" si="3"/>
        <v>0</v>
      </c>
      <c r="BF26" s="170"/>
      <c r="BG26" s="62" t="s">
        <v>942</v>
      </c>
      <c r="BH26" s="37">
        <v>12</v>
      </c>
      <c r="BI26" s="37">
        <v>0</v>
      </c>
      <c r="BJ26" s="87">
        <v>0</v>
      </c>
    </row>
    <row r="27" spans="1:62" x14ac:dyDescent="0.3">
      <c r="H27" s="174" t="s">
        <v>14</v>
      </c>
      <c r="I27" s="128" t="s">
        <v>51</v>
      </c>
      <c r="J27" s="126">
        <v>2</v>
      </c>
      <c r="K27" s="127"/>
      <c r="L27" s="126">
        <v>2</v>
      </c>
      <c r="S27" s="179"/>
      <c r="T27" s="125" t="s">
        <v>144</v>
      </c>
      <c r="U27" s="123">
        <v>1</v>
      </c>
      <c r="V27" s="124"/>
      <c r="W27" s="123">
        <v>1</v>
      </c>
      <c r="Y27" s="174" t="s">
        <v>12</v>
      </c>
      <c r="Z27" s="176" t="s">
        <v>134</v>
      </c>
      <c r="AA27" s="176" t="s">
        <v>914</v>
      </c>
      <c r="AB27" s="123" t="s">
        <v>913</v>
      </c>
      <c r="AC27" s="125" t="s">
        <v>297</v>
      </c>
      <c r="AD27" s="125" t="s">
        <v>887</v>
      </c>
      <c r="AE27" s="125" t="s">
        <v>912</v>
      </c>
      <c r="AF27" s="123">
        <v>1</v>
      </c>
      <c r="AG27" s="124"/>
      <c r="AH27" s="123">
        <v>1</v>
      </c>
      <c r="AR27" s="174"/>
      <c r="AS27" s="128" t="s">
        <v>144</v>
      </c>
      <c r="AT27" s="126">
        <v>1</v>
      </c>
      <c r="AU27" s="133">
        <v>1</v>
      </c>
      <c r="AV27" s="127"/>
      <c r="AW27" s="132"/>
      <c r="AX27" s="126">
        <v>2</v>
      </c>
      <c r="AY27" s="131">
        <f t="shared" si="3"/>
        <v>1</v>
      </c>
      <c r="BF27" s="168" t="s">
        <v>766</v>
      </c>
      <c r="BG27" s="62" t="s">
        <v>411</v>
      </c>
      <c r="BH27" s="37">
        <v>12</v>
      </c>
      <c r="BI27" s="37">
        <v>0</v>
      </c>
      <c r="BJ27" s="87">
        <v>0</v>
      </c>
    </row>
    <row r="28" spans="1:62" x14ac:dyDescent="0.3">
      <c r="H28" s="174"/>
      <c r="I28" s="128" t="s">
        <v>52</v>
      </c>
      <c r="J28" s="126">
        <v>1</v>
      </c>
      <c r="K28" s="127"/>
      <c r="L28" s="126">
        <v>1</v>
      </c>
      <c r="S28" s="180" t="s">
        <v>762</v>
      </c>
      <c r="T28" s="180"/>
      <c r="U28" s="49">
        <f>SUM(U3:U27)</f>
        <v>31</v>
      </c>
      <c r="V28" s="49">
        <f>SUM(V3:V27)</f>
        <v>3</v>
      </c>
      <c r="W28" s="49">
        <f>SUM(W3:W27)</f>
        <v>34</v>
      </c>
      <c r="Y28" s="174"/>
      <c r="Z28" s="177"/>
      <c r="AA28" s="177"/>
      <c r="AB28" s="123" t="s">
        <v>162</v>
      </c>
      <c r="AC28" s="125" t="s">
        <v>887</v>
      </c>
      <c r="AD28" s="125" t="s">
        <v>885</v>
      </c>
      <c r="AE28" s="125" t="s">
        <v>911</v>
      </c>
      <c r="AF28" s="123">
        <v>1</v>
      </c>
      <c r="AG28" s="124"/>
      <c r="AH28" s="123">
        <v>1</v>
      </c>
      <c r="AR28" s="175" t="s">
        <v>762</v>
      </c>
      <c r="AS28" s="175"/>
      <c r="AT28" s="49">
        <f>SUM(AT3:AT27)</f>
        <v>38</v>
      </c>
      <c r="AU28" s="130">
        <f>SUM(AU3:AU27)</f>
        <v>6</v>
      </c>
      <c r="AV28" s="49">
        <f>SUM(AV3:AV27)</f>
        <v>4</v>
      </c>
      <c r="AW28" s="130">
        <f>SUM(AW3:AW27)</f>
        <v>1</v>
      </c>
      <c r="AX28" s="49">
        <f>SUM(AX3:AX27)</f>
        <v>49</v>
      </c>
      <c r="AY28" s="129">
        <f>(AW28+AU28)/AT28</f>
        <v>0.18421052631578946</v>
      </c>
      <c r="BF28" s="169"/>
      <c r="BG28" s="62" t="s">
        <v>940</v>
      </c>
      <c r="BH28" s="37">
        <v>10</v>
      </c>
      <c r="BI28" s="37">
        <v>0</v>
      </c>
      <c r="BJ28" s="87">
        <v>0</v>
      </c>
    </row>
    <row r="29" spans="1:62" x14ac:dyDescent="0.3">
      <c r="H29" s="174"/>
      <c r="I29" s="128" t="s">
        <v>56</v>
      </c>
      <c r="J29" s="126">
        <v>3</v>
      </c>
      <c r="K29" s="127"/>
      <c r="L29" s="126">
        <v>3</v>
      </c>
      <c r="Y29" s="174" t="s">
        <v>13</v>
      </c>
      <c r="Z29" s="176" t="s">
        <v>760</v>
      </c>
      <c r="AA29" s="125" t="s">
        <v>910</v>
      </c>
      <c r="AB29" s="123" t="s">
        <v>909</v>
      </c>
      <c r="AC29" s="125" t="s">
        <v>617</v>
      </c>
      <c r="AD29" s="125" t="s">
        <v>908</v>
      </c>
      <c r="AE29" s="125" t="s">
        <v>907</v>
      </c>
      <c r="AF29" s="123">
        <v>1</v>
      </c>
      <c r="AG29" s="124"/>
      <c r="AH29" s="123">
        <v>1</v>
      </c>
      <c r="BF29" s="169"/>
      <c r="BG29" s="62" t="s">
        <v>131</v>
      </c>
      <c r="BH29" s="37">
        <v>10</v>
      </c>
      <c r="BI29" s="37">
        <v>3</v>
      </c>
      <c r="BJ29" s="87">
        <v>0.3</v>
      </c>
    </row>
    <row r="30" spans="1:62" x14ac:dyDescent="0.3">
      <c r="H30" s="128" t="s">
        <v>15</v>
      </c>
      <c r="I30" s="128" t="s">
        <v>51</v>
      </c>
      <c r="J30" s="126">
        <v>1</v>
      </c>
      <c r="K30" s="127"/>
      <c r="L30" s="126">
        <v>1</v>
      </c>
      <c r="Y30" s="174"/>
      <c r="Z30" s="177"/>
      <c r="AA30" s="125" t="s">
        <v>906</v>
      </c>
      <c r="AB30" s="123" t="s">
        <v>905</v>
      </c>
      <c r="AC30" s="125" t="s">
        <v>904</v>
      </c>
      <c r="AD30" s="125" t="s">
        <v>903</v>
      </c>
      <c r="AE30" s="125" t="s">
        <v>902</v>
      </c>
      <c r="AF30" s="123">
        <v>1</v>
      </c>
      <c r="AG30" s="124"/>
      <c r="AH30" s="123">
        <v>1</v>
      </c>
      <c r="BF30" s="170"/>
      <c r="BG30" s="62" t="s">
        <v>534</v>
      </c>
      <c r="BH30" s="37">
        <v>12</v>
      </c>
      <c r="BI30" s="37">
        <v>1</v>
      </c>
      <c r="BJ30" s="87">
        <v>8.3333333333333315E-2</v>
      </c>
    </row>
    <row r="31" spans="1:62" x14ac:dyDescent="0.3">
      <c r="H31" s="174" t="s">
        <v>16</v>
      </c>
      <c r="I31" s="128" t="s">
        <v>51</v>
      </c>
      <c r="J31" s="126">
        <v>2</v>
      </c>
      <c r="K31" s="127"/>
      <c r="L31" s="126">
        <v>2</v>
      </c>
      <c r="Y31" s="174"/>
      <c r="Z31" s="125" t="s">
        <v>137</v>
      </c>
      <c r="AA31" s="125" t="s">
        <v>901</v>
      </c>
      <c r="AB31" s="123" t="s">
        <v>900</v>
      </c>
      <c r="AC31" s="125" t="s">
        <v>899</v>
      </c>
      <c r="AD31" s="125" t="s">
        <v>898</v>
      </c>
      <c r="AE31" s="125" t="s">
        <v>897</v>
      </c>
      <c r="AF31" s="123">
        <v>1</v>
      </c>
      <c r="AG31" s="124"/>
      <c r="AH31" s="123">
        <v>1</v>
      </c>
      <c r="BF31" s="168" t="s">
        <v>11</v>
      </c>
      <c r="BG31" s="62" t="s">
        <v>759</v>
      </c>
      <c r="BH31" s="37">
        <v>5</v>
      </c>
      <c r="BI31" s="37">
        <v>2</v>
      </c>
      <c r="BJ31" s="87">
        <v>0.4</v>
      </c>
    </row>
    <row r="32" spans="1:62" x14ac:dyDescent="0.3">
      <c r="H32" s="174"/>
      <c r="I32" s="128" t="s">
        <v>52</v>
      </c>
      <c r="J32" s="126">
        <v>1</v>
      </c>
      <c r="K32" s="127"/>
      <c r="L32" s="126">
        <v>1</v>
      </c>
      <c r="Y32" s="174" t="s">
        <v>14</v>
      </c>
      <c r="Z32" s="176" t="s">
        <v>93</v>
      </c>
      <c r="AA32" s="125" t="s">
        <v>742</v>
      </c>
      <c r="AB32" s="123" t="s">
        <v>896</v>
      </c>
      <c r="AC32" s="125" t="s">
        <v>602</v>
      </c>
      <c r="AD32" s="125" t="s">
        <v>894</v>
      </c>
      <c r="AE32" s="125" t="s">
        <v>895</v>
      </c>
      <c r="AF32" s="123">
        <v>1</v>
      </c>
      <c r="AG32" s="124"/>
      <c r="AH32" s="123">
        <v>1</v>
      </c>
      <c r="BF32" s="170"/>
      <c r="BG32" s="62" t="s">
        <v>133</v>
      </c>
      <c r="BH32" s="37">
        <v>13</v>
      </c>
      <c r="BI32" s="37">
        <v>1</v>
      </c>
      <c r="BJ32" s="87">
        <v>7.6923076923076927E-2</v>
      </c>
    </row>
    <row r="33" spans="8:62" x14ac:dyDescent="0.3">
      <c r="H33" s="174"/>
      <c r="I33" s="128" t="s">
        <v>55</v>
      </c>
      <c r="J33" s="126">
        <v>1</v>
      </c>
      <c r="K33" s="127"/>
      <c r="L33" s="126">
        <v>1</v>
      </c>
      <c r="Y33" s="174"/>
      <c r="Z33" s="177"/>
      <c r="AA33" s="125" t="s">
        <v>92</v>
      </c>
      <c r="AB33" s="123" t="s">
        <v>237</v>
      </c>
      <c r="AC33" s="125" t="s">
        <v>785</v>
      </c>
      <c r="AD33" s="125" t="s">
        <v>894</v>
      </c>
      <c r="AE33" s="125" t="s">
        <v>893</v>
      </c>
      <c r="AF33" s="123">
        <v>1</v>
      </c>
      <c r="AG33" s="124"/>
      <c r="AH33" s="123">
        <v>1</v>
      </c>
      <c r="BF33" s="168" t="s">
        <v>12</v>
      </c>
      <c r="BG33" s="62" t="s">
        <v>444</v>
      </c>
      <c r="BH33" s="37">
        <v>10</v>
      </c>
      <c r="BI33" s="37">
        <v>0</v>
      </c>
      <c r="BJ33" s="87">
        <v>0</v>
      </c>
    </row>
    <row r="34" spans="8:62" x14ac:dyDescent="0.3">
      <c r="H34" s="174"/>
      <c r="I34" s="128" t="s">
        <v>56</v>
      </c>
      <c r="J34" s="126">
        <v>1</v>
      </c>
      <c r="K34" s="127"/>
      <c r="L34" s="126">
        <v>1</v>
      </c>
      <c r="Y34" s="125" t="s">
        <v>15</v>
      </c>
      <c r="Z34" s="125" t="s">
        <v>138</v>
      </c>
      <c r="AA34" s="125" t="s">
        <v>892</v>
      </c>
      <c r="AB34" s="123" t="s">
        <v>891</v>
      </c>
      <c r="AC34" s="125" t="s">
        <v>500</v>
      </c>
      <c r="AD34" s="125" t="s">
        <v>890</v>
      </c>
      <c r="AE34" s="125" t="s">
        <v>889</v>
      </c>
      <c r="AF34" s="123">
        <v>1</v>
      </c>
      <c r="AG34" s="124"/>
      <c r="AH34" s="123">
        <v>1</v>
      </c>
      <c r="BF34" s="169"/>
      <c r="BG34" s="62" t="s">
        <v>449</v>
      </c>
      <c r="BH34" s="37">
        <v>9</v>
      </c>
      <c r="BI34" s="37">
        <v>0</v>
      </c>
      <c r="BJ34" s="87">
        <v>0</v>
      </c>
    </row>
    <row r="35" spans="8:62" x14ac:dyDescent="0.3">
      <c r="H35" s="182" t="s">
        <v>762</v>
      </c>
      <c r="I35" s="182"/>
      <c r="J35" s="57">
        <v>57</v>
      </c>
      <c r="K35" s="57">
        <v>5</v>
      </c>
      <c r="L35" s="57">
        <v>62</v>
      </c>
      <c r="Y35" s="174" t="s">
        <v>16</v>
      </c>
      <c r="Z35" s="125" t="s">
        <v>140</v>
      </c>
      <c r="AA35" s="125" t="s">
        <v>375</v>
      </c>
      <c r="AB35" s="123" t="s">
        <v>888</v>
      </c>
      <c r="AC35" s="125" t="s">
        <v>346</v>
      </c>
      <c r="AD35" s="125" t="s">
        <v>887</v>
      </c>
      <c r="AE35" s="125" t="s">
        <v>886</v>
      </c>
      <c r="AF35" s="123">
        <v>1</v>
      </c>
      <c r="AG35" s="124"/>
      <c r="AH35" s="123">
        <v>1</v>
      </c>
      <c r="BF35" s="170"/>
      <c r="BG35" s="62" t="s">
        <v>134</v>
      </c>
      <c r="BH35" s="37">
        <v>10</v>
      </c>
      <c r="BI35" s="37">
        <v>2</v>
      </c>
      <c r="BJ35" s="87">
        <v>0.2</v>
      </c>
    </row>
    <row r="36" spans="8:62" x14ac:dyDescent="0.3">
      <c r="Y36" s="174"/>
      <c r="Z36" s="125" t="s">
        <v>144</v>
      </c>
      <c r="AA36" s="125" t="s">
        <v>637</v>
      </c>
      <c r="AB36" s="123" t="s">
        <v>109</v>
      </c>
      <c r="AC36" s="125" t="s">
        <v>885</v>
      </c>
      <c r="AD36" s="125" t="s">
        <v>884</v>
      </c>
      <c r="AE36" s="125" t="s">
        <v>883</v>
      </c>
      <c r="AF36" s="123">
        <v>1</v>
      </c>
      <c r="AG36" s="124"/>
      <c r="AH36" s="123">
        <v>1</v>
      </c>
      <c r="BF36" s="168" t="s">
        <v>13</v>
      </c>
      <c r="BG36" s="62" t="s">
        <v>760</v>
      </c>
      <c r="BH36" s="37">
        <v>13</v>
      </c>
      <c r="BI36" s="37">
        <v>2</v>
      </c>
      <c r="BJ36" s="87">
        <v>0.15384615384615385</v>
      </c>
    </row>
    <row r="37" spans="8:62" x14ac:dyDescent="0.3">
      <c r="Y37" s="178" t="s">
        <v>762</v>
      </c>
      <c r="Z37" s="178"/>
      <c r="AA37" s="178"/>
      <c r="AB37" s="178"/>
      <c r="AC37" s="178"/>
      <c r="AD37" s="178"/>
      <c r="AE37" s="178"/>
      <c r="AF37" s="49">
        <f>SUM(AF3:AF36)</f>
        <v>31</v>
      </c>
      <c r="AG37" s="49">
        <f>SUM(AG3:AG36)</f>
        <v>3</v>
      </c>
      <c r="AH37" s="49">
        <f>SUM(AH3:AH36)</f>
        <v>34</v>
      </c>
      <c r="BF37" s="169"/>
      <c r="BG37" s="62" t="s">
        <v>135</v>
      </c>
      <c r="BH37" s="37">
        <v>13</v>
      </c>
      <c r="BI37" s="37">
        <v>0</v>
      </c>
      <c r="BJ37" s="87">
        <v>0</v>
      </c>
    </row>
    <row r="38" spans="8:62" x14ac:dyDescent="0.3">
      <c r="BF38" s="169"/>
      <c r="BG38" s="62" t="s">
        <v>87</v>
      </c>
      <c r="BH38" s="37">
        <v>12</v>
      </c>
      <c r="BI38" s="37">
        <v>0</v>
      </c>
      <c r="BJ38" s="87">
        <v>0</v>
      </c>
    </row>
    <row r="39" spans="8:62" x14ac:dyDescent="0.3">
      <c r="BF39" s="170"/>
      <c r="BG39" s="62" t="s">
        <v>137</v>
      </c>
      <c r="BH39" s="37">
        <v>13</v>
      </c>
      <c r="BI39" s="37">
        <v>1</v>
      </c>
      <c r="BJ39" s="87">
        <v>7.6923076923076927E-2</v>
      </c>
    </row>
    <row r="40" spans="8:62" x14ac:dyDescent="0.3">
      <c r="BF40" s="168" t="s">
        <v>14</v>
      </c>
      <c r="BG40" s="62" t="s">
        <v>859</v>
      </c>
      <c r="BH40" s="37">
        <v>9</v>
      </c>
      <c r="BI40" s="37">
        <v>0</v>
      </c>
      <c r="BJ40" s="87">
        <v>0</v>
      </c>
    </row>
    <row r="41" spans="8:62" x14ac:dyDescent="0.3">
      <c r="BF41" s="169"/>
      <c r="BG41" s="62" t="s">
        <v>93</v>
      </c>
      <c r="BH41" s="37">
        <v>9</v>
      </c>
      <c r="BI41" s="37">
        <v>2</v>
      </c>
      <c r="BJ41" s="87">
        <v>0.22222222222222221</v>
      </c>
    </row>
    <row r="42" spans="8:62" x14ac:dyDescent="0.3">
      <c r="BF42" s="170"/>
      <c r="BG42" s="62" t="s">
        <v>745</v>
      </c>
      <c r="BH42" s="37">
        <v>9</v>
      </c>
      <c r="BI42" s="37">
        <v>0</v>
      </c>
      <c r="BJ42" s="87">
        <v>0</v>
      </c>
    </row>
    <row r="43" spans="8:62" x14ac:dyDescent="0.3">
      <c r="BF43" s="168" t="s">
        <v>15</v>
      </c>
      <c r="BG43" s="62" t="s">
        <v>138</v>
      </c>
      <c r="BH43" s="37">
        <v>5</v>
      </c>
      <c r="BI43" s="37">
        <v>1</v>
      </c>
      <c r="BJ43" s="87">
        <v>0.2</v>
      </c>
    </row>
    <row r="44" spans="8:62" x14ac:dyDescent="0.3">
      <c r="BF44" s="169"/>
      <c r="BG44" s="62" t="s">
        <v>543</v>
      </c>
      <c r="BH44" s="37">
        <v>6</v>
      </c>
      <c r="BI44" s="37">
        <v>0</v>
      </c>
      <c r="BJ44" s="87">
        <v>0</v>
      </c>
    </row>
    <row r="45" spans="8:62" x14ac:dyDescent="0.3">
      <c r="BF45" s="170"/>
      <c r="BG45" s="62" t="s">
        <v>999</v>
      </c>
      <c r="BH45" s="37">
        <v>6</v>
      </c>
      <c r="BI45" s="37">
        <v>0</v>
      </c>
      <c r="BJ45" s="87">
        <v>0</v>
      </c>
    </row>
    <row r="46" spans="8:62" x14ac:dyDescent="0.3">
      <c r="BF46" s="168" t="s">
        <v>16</v>
      </c>
      <c r="BG46" s="62" t="s">
        <v>140</v>
      </c>
      <c r="BH46" s="37">
        <v>10</v>
      </c>
      <c r="BI46" s="37">
        <v>1</v>
      </c>
      <c r="BJ46" s="87">
        <v>0.1</v>
      </c>
    </row>
    <row r="47" spans="8:62" x14ac:dyDescent="0.3">
      <c r="BF47" s="169"/>
      <c r="BG47" s="62" t="s">
        <v>142</v>
      </c>
      <c r="BH47" s="37">
        <v>10</v>
      </c>
      <c r="BI47" s="37">
        <v>0</v>
      </c>
      <c r="BJ47" s="87">
        <v>0</v>
      </c>
    </row>
    <row r="48" spans="8:62" x14ac:dyDescent="0.3">
      <c r="BF48" s="169"/>
      <c r="BG48" s="62" t="s">
        <v>143</v>
      </c>
      <c r="BH48" s="37">
        <v>10</v>
      </c>
      <c r="BI48" s="37">
        <v>0</v>
      </c>
      <c r="BJ48" s="87">
        <v>0</v>
      </c>
    </row>
    <row r="49" spans="58:62" x14ac:dyDescent="0.3">
      <c r="BF49" s="169"/>
      <c r="BG49" s="62" t="s">
        <v>141</v>
      </c>
      <c r="BH49" s="37">
        <v>10</v>
      </c>
      <c r="BI49" s="37">
        <v>0</v>
      </c>
      <c r="BJ49" s="87">
        <v>0</v>
      </c>
    </row>
    <row r="50" spans="58:62" x14ac:dyDescent="0.3">
      <c r="BF50" s="170"/>
      <c r="BG50" s="62" t="s">
        <v>144</v>
      </c>
      <c r="BH50" s="37">
        <v>8</v>
      </c>
      <c r="BI50" s="37">
        <v>1</v>
      </c>
      <c r="BJ50" s="87">
        <v>0.125</v>
      </c>
    </row>
    <row r="51" spans="58:62" x14ac:dyDescent="0.3">
      <c r="BF51" s="171" t="s">
        <v>762</v>
      </c>
      <c r="BG51" s="172"/>
      <c r="BH51" s="37">
        <v>481</v>
      </c>
      <c r="BI51" s="37">
        <v>33</v>
      </c>
      <c r="BJ51" s="87">
        <v>8.292465636215636E-2</v>
      </c>
    </row>
  </sheetData>
  <mergeCells count="78">
    <mergeCell ref="AR1:AY1"/>
    <mergeCell ref="A1:F1"/>
    <mergeCell ref="H1:L1"/>
    <mergeCell ref="H35:I35"/>
    <mergeCell ref="N1:Q1"/>
    <mergeCell ref="S1:W1"/>
    <mergeCell ref="Y1:AH1"/>
    <mergeCell ref="AJ1:AP1"/>
    <mergeCell ref="H22:H23"/>
    <mergeCell ref="H24:H25"/>
    <mergeCell ref="S3:S5"/>
    <mergeCell ref="S7:S10"/>
    <mergeCell ref="S12:S13"/>
    <mergeCell ref="H27:H29"/>
    <mergeCell ref="H31:H34"/>
    <mergeCell ref="S22:S23"/>
    <mergeCell ref="S26:S27"/>
    <mergeCell ref="H3:H6"/>
    <mergeCell ref="H9:H10"/>
    <mergeCell ref="H12:H13"/>
    <mergeCell ref="H15:H19"/>
    <mergeCell ref="H20:H21"/>
    <mergeCell ref="S14:S16"/>
    <mergeCell ref="S28:T28"/>
    <mergeCell ref="Y32:Y33"/>
    <mergeCell ref="Z32:Z33"/>
    <mergeCell ref="Y35:Y36"/>
    <mergeCell ref="Y27:Y28"/>
    <mergeCell ref="Z27:Z28"/>
    <mergeCell ref="Y29:Y31"/>
    <mergeCell ref="Z29:Z30"/>
    <mergeCell ref="S17:S18"/>
    <mergeCell ref="S19:S20"/>
    <mergeCell ref="Y20:Y23"/>
    <mergeCell ref="Z20:Z22"/>
    <mergeCell ref="Y24:Y26"/>
    <mergeCell ref="Z24:Z25"/>
    <mergeCell ref="Y3:Y5"/>
    <mergeCell ref="Y6:Y7"/>
    <mergeCell ref="Z6:Z7"/>
    <mergeCell ref="AA6:AA7"/>
    <mergeCell ref="Y37:AE37"/>
    <mergeCell ref="Y8:Y13"/>
    <mergeCell ref="Z8:Z9"/>
    <mergeCell ref="Z10:Z11"/>
    <mergeCell ref="Y15:Y16"/>
    <mergeCell ref="Y17:Y19"/>
    <mergeCell ref="AA27:AA28"/>
    <mergeCell ref="AA24:AA25"/>
    <mergeCell ref="AR28:AS28"/>
    <mergeCell ref="AR26:AR27"/>
    <mergeCell ref="AR14:AR16"/>
    <mergeCell ref="AR17:AR18"/>
    <mergeCell ref="AR19:AR20"/>
    <mergeCell ref="AR21:AR22"/>
    <mergeCell ref="AR23:AR24"/>
    <mergeCell ref="BF3:BF4"/>
    <mergeCell ref="BF5:BF7"/>
    <mergeCell ref="BF8:BF10"/>
    <mergeCell ref="BF11:BF14"/>
    <mergeCell ref="BF15:BF16"/>
    <mergeCell ref="BF17:BF19"/>
    <mergeCell ref="BF20:BF21"/>
    <mergeCell ref="BF22:BF26"/>
    <mergeCell ref="AR5:AR7"/>
    <mergeCell ref="AR8:AR9"/>
    <mergeCell ref="AR10:AR11"/>
    <mergeCell ref="AR12:AR13"/>
    <mergeCell ref="BF46:BF50"/>
    <mergeCell ref="BF51:BG51"/>
    <mergeCell ref="BA1:BD1"/>
    <mergeCell ref="BF1:BJ1"/>
    <mergeCell ref="BF27:BF30"/>
    <mergeCell ref="BF31:BF32"/>
    <mergeCell ref="BF33:BF35"/>
    <mergeCell ref="BF36:BF39"/>
    <mergeCell ref="BF40:BF42"/>
    <mergeCell ref="BF43:BF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I9" sqref="I9"/>
    </sheetView>
  </sheetViews>
  <sheetFormatPr baseColWidth="10" defaultRowHeight="14.4" x14ac:dyDescent="0.3"/>
  <cols>
    <col min="1" max="1" width="16.44140625" customWidth="1"/>
    <col min="2" max="2" width="7.44140625" bestFit="1" customWidth="1"/>
    <col min="3" max="3" width="5.5546875" bestFit="1" customWidth="1"/>
    <col min="4" max="4" width="8.44140625" customWidth="1"/>
    <col min="5" max="5" width="8.33203125" bestFit="1" customWidth="1"/>
    <col min="6" max="6" width="15.44140625" customWidth="1"/>
    <col min="7" max="7" width="4.44140625" customWidth="1"/>
    <col min="8" max="8" width="5.5546875" bestFit="1" customWidth="1"/>
    <col min="9" max="9" width="9" bestFit="1" customWidth="1"/>
    <col min="10" max="10" width="11.88671875" customWidth="1"/>
    <col min="11" max="11" width="8.5546875" customWidth="1"/>
    <col min="12" max="12" width="9" bestFit="1" customWidth="1"/>
    <col min="13" max="13" width="19.6640625" customWidth="1"/>
    <col min="14" max="14" width="19" customWidth="1"/>
    <col min="15" max="15" width="38.33203125" customWidth="1"/>
  </cols>
  <sheetData>
    <row r="1" spans="1:15" ht="46.5" customHeight="1" x14ac:dyDescent="0.3">
      <c r="A1" s="94"/>
      <c r="B1" s="66" t="s">
        <v>527</v>
      </c>
      <c r="C1" s="66" t="s">
        <v>528</v>
      </c>
      <c r="D1" s="68" t="s">
        <v>155</v>
      </c>
      <c r="E1" s="66" t="s">
        <v>157</v>
      </c>
      <c r="F1" s="68" t="s">
        <v>529</v>
      </c>
      <c r="G1" s="67"/>
      <c r="H1" s="66" t="s">
        <v>528</v>
      </c>
      <c r="I1" s="66" t="s">
        <v>465</v>
      </c>
      <c r="J1" s="66" t="s">
        <v>530</v>
      </c>
      <c r="K1" s="66" t="s">
        <v>531</v>
      </c>
      <c r="L1" s="66" t="s">
        <v>466</v>
      </c>
      <c r="M1" s="66" t="s">
        <v>467</v>
      </c>
      <c r="N1" s="66" t="s">
        <v>467</v>
      </c>
    </row>
    <row r="2" spans="1:15" x14ac:dyDescent="0.3">
      <c r="A2" s="92" t="s">
        <v>463</v>
      </c>
      <c r="B2" s="23">
        <v>903</v>
      </c>
      <c r="C2" s="23">
        <v>77</v>
      </c>
      <c r="D2" s="93">
        <v>8.5271317829457363E-2</v>
      </c>
      <c r="E2" s="23">
        <v>992</v>
      </c>
      <c r="F2" s="93">
        <v>0.91028225806451613</v>
      </c>
      <c r="G2" s="46"/>
      <c r="H2" s="23">
        <v>77</v>
      </c>
      <c r="I2" s="23">
        <v>47</v>
      </c>
      <c r="J2" s="93">
        <f>I2/H2</f>
        <v>0.61038961038961037</v>
      </c>
      <c r="K2" s="23">
        <v>72</v>
      </c>
      <c r="L2" s="23">
        <v>42</v>
      </c>
      <c r="M2" s="93">
        <f>L2/I2</f>
        <v>0.8936170212765957</v>
      </c>
      <c r="N2" s="109">
        <f>(L2/I2)-1</f>
        <v>-0.1063829787234043</v>
      </c>
    </row>
    <row r="3" spans="1:15" x14ac:dyDescent="0.3">
      <c r="A3" s="92" t="s">
        <v>464</v>
      </c>
      <c r="B3" s="23">
        <v>909</v>
      </c>
      <c r="C3" s="23">
        <v>52</v>
      </c>
      <c r="D3" s="93">
        <v>5.7205720572057209E-2</v>
      </c>
      <c r="E3" s="23">
        <v>992</v>
      </c>
      <c r="F3" s="93">
        <v>0.91633064516129037</v>
      </c>
      <c r="G3" s="46"/>
      <c r="H3" s="23">
        <f>C3</f>
        <v>52</v>
      </c>
      <c r="I3" s="23">
        <v>34</v>
      </c>
      <c r="J3" s="93">
        <f>I3/H3</f>
        <v>0.65384615384615385</v>
      </c>
      <c r="K3" s="23">
        <v>69</v>
      </c>
      <c r="L3" s="23">
        <v>39</v>
      </c>
      <c r="M3" s="93">
        <f>L3/I3</f>
        <v>1.1470588235294117</v>
      </c>
      <c r="N3" s="110">
        <f t="shared" ref="N3:N6" si="0">(L3/I3)-1</f>
        <v>0.14705882352941169</v>
      </c>
    </row>
    <row r="4" spans="1:15" x14ac:dyDescent="0.3">
      <c r="A4" s="92" t="s">
        <v>468</v>
      </c>
      <c r="B4" s="23">
        <f>'RH OCT'!B19</f>
        <v>923</v>
      </c>
      <c r="C4" s="23">
        <f>'RH OCT'!C19</f>
        <v>81</v>
      </c>
      <c r="D4" s="93">
        <f>'RH OCT'!D19</f>
        <v>8.7757313109425791E-2</v>
      </c>
      <c r="E4" s="23">
        <f>'RH OCT'!E19</f>
        <v>980</v>
      </c>
      <c r="F4" s="93">
        <f>'RH OCT'!F19</f>
        <v>0.94183673469387752</v>
      </c>
      <c r="G4" s="46"/>
      <c r="H4" s="23">
        <f>C4</f>
        <v>81</v>
      </c>
      <c r="I4" s="23">
        <f>'RH OCT'!O15</f>
        <v>45</v>
      </c>
      <c r="J4" s="93">
        <f>I4/H4</f>
        <v>0.55555555555555558</v>
      </c>
      <c r="K4" s="23">
        <f>'RH OCT'!AL15</f>
        <v>88</v>
      </c>
      <c r="L4" s="23">
        <f>'RH OCT'!AU26</f>
        <v>50</v>
      </c>
      <c r="M4" s="93">
        <f>L4/I4</f>
        <v>1.1111111111111112</v>
      </c>
      <c r="N4" s="110">
        <f t="shared" si="0"/>
        <v>0.11111111111111116</v>
      </c>
    </row>
    <row r="5" spans="1:15" x14ac:dyDescent="0.3">
      <c r="A5" s="92" t="s">
        <v>469</v>
      </c>
      <c r="B5" s="23">
        <f>'RH NOV'!B19</f>
        <v>907</v>
      </c>
      <c r="C5" s="23">
        <f>'RH NOV'!C19</f>
        <v>68</v>
      </c>
      <c r="D5" s="93">
        <f>'RH NOV'!D19</f>
        <v>7.4972436604189632E-2</v>
      </c>
      <c r="E5" s="106">
        <f>'RH NOV'!E19</f>
        <v>971</v>
      </c>
      <c r="F5" s="93">
        <f>'RH NOV'!F19</f>
        <v>0.93408856848609678</v>
      </c>
      <c r="G5" s="46"/>
      <c r="H5" s="23">
        <f>C5</f>
        <v>68</v>
      </c>
      <c r="I5" s="23">
        <f>'RH NOV'!O14</f>
        <v>37</v>
      </c>
      <c r="J5" s="93">
        <f>I5/H5</f>
        <v>0.54411764705882348</v>
      </c>
      <c r="K5" s="23">
        <f>'RH NOV'!AK17</f>
        <v>66</v>
      </c>
      <c r="L5" s="23">
        <f>'RH NOV'!AT27</f>
        <v>42</v>
      </c>
      <c r="M5" s="93">
        <f>L5/I5</f>
        <v>1.1351351351351351</v>
      </c>
      <c r="N5" s="110">
        <f t="shared" si="0"/>
        <v>0.13513513513513509</v>
      </c>
    </row>
    <row r="6" spans="1:15" x14ac:dyDescent="0.3">
      <c r="A6" s="92" t="s">
        <v>470</v>
      </c>
      <c r="B6" s="23">
        <f>'RH DIC'!B19</f>
        <v>892</v>
      </c>
      <c r="C6" s="23">
        <f>'RH DIC'!C19</f>
        <v>61</v>
      </c>
      <c r="D6" s="93">
        <f>'RH DIC'!D19</f>
        <v>6.838565022421525E-2</v>
      </c>
      <c r="E6" s="23">
        <f>'RH DIC'!E19</f>
        <v>951</v>
      </c>
      <c r="F6" s="93">
        <f>'RH DIC'!F19</f>
        <v>0.93796004206098849</v>
      </c>
      <c r="G6" s="46"/>
      <c r="H6" s="23">
        <f>'RH DIC'!K45</f>
        <v>83</v>
      </c>
      <c r="I6" s="23">
        <f>'RH DIC'!O16</f>
        <v>34</v>
      </c>
      <c r="J6" s="93">
        <f>I6/H6</f>
        <v>0.40963855421686746</v>
      </c>
      <c r="K6" s="23">
        <f>'RH DIC'!AH18</f>
        <v>65</v>
      </c>
      <c r="L6" s="23">
        <f>'RH DIC'!AP27</f>
        <v>40</v>
      </c>
      <c r="M6" s="93">
        <f>L6/I6</f>
        <v>1.1764705882352942</v>
      </c>
      <c r="N6" s="110">
        <f t="shared" si="0"/>
        <v>0.17647058823529416</v>
      </c>
    </row>
    <row r="7" spans="1:15" ht="58.2" thickBot="1" x14ac:dyDescent="0.35">
      <c r="N7" s="63"/>
      <c r="O7" s="108" t="s">
        <v>882</v>
      </c>
    </row>
    <row r="8" spans="1:15" ht="43.2" x14ac:dyDescent="0.3">
      <c r="A8" s="94"/>
      <c r="B8" s="66" t="s">
        <v>527</v>
      </c>
      <c r="C8" s="66" t="s">
        <v>528</v>
      </c>
      <c r="D8" s="68" t="s">
        <v>155</v>
      </c>
      <c r="E8" s="66" t="s">
        <v>157</v>
      </c>
      <c r="F8" s="68" t="s">
        <v>529</v>
      </c>
      <c r="G8" s="67"/>
      <c r="H8" s="66" t="s">
        <v>528</v>
      </c>
      <c r="I8" s="66" t="s">
        <v>465</v>
      </c>
      <c r="J8" s="66" t="s">
        <v>530</v>
      </c>
      <c r="K8" s="66" t="s">
        <v>531</v>
      </c>
      <c r="L8" s="66" t="s">
        <v>466</v>
      </c>
      <c r="M8" s="66" t="s">
        <v>467</v>
      </c>
      <c r="N8" s="66" t="s">
        <v>467</v>
      </c>
    </row>
    <row r="9" spans="1:15" x14ac:dyDescent="0.3">
      <c r="A9" s="92" t="s">
        <v>1000</v>
      </c>
      <c r="B9" s="23">
        <v>902</v>
      </c>
      <c r="C9" s="23">
        <v>59</v>
      </c>
      <c r="D9" s="93">
        <v>6.5410199556541024E-2</v>
      </c>
      <c r="E9" s="23">
        <v>952</v>
      </c>
      <c r="F9" s="93">
        <v>0.94747899159663862</v>
      </c>
      <c r="G9" s="46"/>
      <c r="H9" s="23">
        <v>62</v>
      </c>
      <c r="I9" s="23">
        <v>34</v>
      </c>
      <c r="J9" s="93">
        <v>0.54838709677419351</v>
      </c>
      <c r="K9" s="23">
        <v>81</v>
      </c>
      <c r="L9" s="23">
        <v>49</v>
      </c>
      <c r="M9" s="93">
        <v>1.4411764705882353</v>
      </c>
      <c r="N9" s="110">
        <v>0.44117647058823528</v>
      </c>
    </row>
    <row r="10" spans="1:15" x14ac:dyDescent="0.3">
      <c r="M10" s="95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Vacantes</vt:lpstr>
      <vt:lpstr>RH AGO</vt:lpstr>
      <vt:lpstr>RH SEP</vt:lpstr>
      <vt:lpstr>RH OCT</vt:lpstr>
      <vt:lpstr>RH NOV</vt:lpstr>
      <vt:lpstr>RH DIC</vt:lpstr>
      <vt:lpstr>ENE</vt:lpstr>
      <vt:lpstr>Resumen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2022-08-02T02:16:14Z</dcterms:created>
  <dcterms:modified xsi:type="dcterms:W3CDTF">2023-02-05T02:51:53Z</dcterms:modified>
  <cp:category/>
</cp:coreProperties>
</file>